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TIS Budget\Roster Templates\"/>
    </mc:Choice>
  </mc:AlternateContent>
  <xr:revisionPtr revIDLastSave="0" documentId="13_ncr:1_{61D084C1-AA8F-45D4-B1A1-13D4E04FA546}" xr6:coauthVersionLast="47" xr6:coauthVersionMax="47" xr10:uidLastSave="{00000000-0000-0000-0000-000000000000}"/>
  <workbookProtection workbookAlgorithmName="SHA-512" workbookHashValue="u+0pWomxfef/9TAc+rJ3KtNN8svcEMqvQ403waGae2PBpmJVh7dCuSQBAeOMepYlROivehQf/tZ1lnuJxTMncA==" workbookSaltValue="+1byZPB8xNEz4ayp+++GLg==" workbookSpinCount="100000" lockStructure="1"/>
  <bookViews>
    <workbookView xWindow="38280" yWindow="-120" windowWidth="38640" windowHeight="21120" tabRatio="702" activeTab="1" xr2:uid="{00000000-000D-0000-FFFF-FFFF00000000}"/>
  </bookViews>
  <sheets>
    <sheet name="Summary" sheetId="13" r:id="rId1"/>
    <sheet name="One Page" sheetId="49" r:id="rId2"/>
    <sheet name="Page 1" sheetId="10" state="hidden" r:id="rId3"/>
    <sheet name="Page 2" sheetId="39" state="hidden" r:id="rId4"/>
    <sheet name="Page 3" sheetId="40" state="hidden" r:id="rId5"/>
    <sheet name="Page 4" sheetId="41" state="hidden" r:id="rId6"/>
    <sheet name="Page 5" sheetId="42" state="hidden" r:id="rId7"/>
    <sheet name="Page 6" sheetId="43" state="hidden" r:id="rId8"/>
    <sheet name="Page 7" sheetId="44" state="hidden" r:id="rId9"/>
    <sheet name="Page 8" sheetId="45" state="hidden" r:id="rId10"/>
    <sheet name="Page 9" sheetId="46" state="hidden" r:id="rId11"/>
    <sheet name="Page 10" sheetId="47" state="hidden" r:id="rId12"/>
    <sheet name="Rates" sheetId="48" r:id="rId13"/>
  </sheets>
  <definedNames>
    <definedName name="_Hlk66993517" localSheetId="12">Rates!$B$1</definedName>
    <definedName name="CFR">Rates!#REF!</definedName>
    <definedName name="_xlnm.Print_Area" localSheetId="2">'Page 1'!$A$1:$S$43</definedName>
    <definedName name="_xlnm.Print_Area" localSheetId="11">'Page 10'!$A$1:$S$43</definedName>
    <definedName name="_xlnm.Print_Area" localSheetId="3">'Page 2'!$A$1:$S$43</definedName>
    <definedName name="_xlnm.Print_Area" localSheetId="4">'Page 3'!$A$1:$S$43</definedName>
    <definedName name="_xlnm.Print_Area" localSheetId="5">'Page 4'!$A$1:$S$43</definedName>
    <definedName name="_xlnm.Print_Area" localSheetId="6">'Page 5'!$A$1:$S$43</definedName>
    <definedName name="_xlnm.Print_Area" localSheetId="7">'Page 6'!$A$1:$S$43</definedName>
    <definedName name="_xlnm.Print_Area" localSheetId="8">'Page 7'!$A$1:$S$43</definedName>
    <definedName name="_xlnm.Print_Area" localSheetId="9">'Page 8'!$A$1:$S$43</definedName>
    <definedName name="_xlnm.Print_Area" localSheetId="10">'Page 9'!$A$1:$S$43</definedName>
    <definedName name="States">Rates!#REF!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" i="49" l="1"/>
  <c r="P1" i="49"/>
  <c r="P3" i="49"/>
  <c r="U13" i="47"/>
  <c r="U13" i="46"/>
  <c r="U13" i="45"/>
  <c r="U13" i="44"/>
  <c r="U13" i="43"/>
  <c r="U13" i="42"/>
  <c r="U13" i="41"/>
  <c r="U14" i="41" s="1"/>
  <c r="U15" i="41" s="1"/>
  <c r="U16" i="41" s="1"/>
  <c r="U17" i="41" s="1"/>
  <c r="U18" i="41" s="1"/>
  <c r="U19" i="41" s="1"/>
  <c r="U20" i="41" s="1"/>
  <c r="U21" i="41" s="1"/>
  <c r="U22" i="41" s="1"/>
  <c r="U23" i="41" s="1"/>
  <c r="U24" i="41" s="1"/>
  <c r="U25" i="41" s="1"/>
  <c r="U26" i="41" s="1"/>
  <c r="U27" i="41" s="1"/>
  <c r="U13" i="40"/>
  <c r="U27" i="39"/>
  <c r="U15" i="40"/>
  <c r="U16" i="40"/>
  <c r="U17" i="40"/>
  <c r="U18" i="40" s="1"/>
  <c r="U19" i="40" s="1"/>
  <c r="U20" i="40" s="1"/>
  <c r="U21" i="40" s="1"/>
  <c r="U22" i="40" s="1"/>
  <c r="U23" i="40" s="1"/>
  <c r="U24" i="40" s="1"/>
  <c r="U25" i="40" s="1"/>
  <c r="U26" i="40" s="1"/>
  <c r="U27" i="40" s="1"/>
  <c r="U15" i="44"/>
  <c r="U16" i="44" s="1"/>
  <c r="U17" i="44" s="1"/>
  <c r="U18" i="44" s="1"/>
  <c r="U19" i="44" s="1"/>
  <c r="U20" i="44" s="1"/>
  <c r="U21" i="44" s="1"/>
  <c r="U22" i="44" s="1"/>
  <c r="U23" i="44" s="1"/>
  <c r="U24" i="44" s="1"/>
  <c r="U25" i="44" s="1"/>
  <c r="U26" i="44" s="1"/>
  <c r="U27" i="44" s="1"/>
  <c r="U15" i="45"/>
  <c r="U16" i="45"/>
  <c r="U17" i="45" s="1"/>
  <c r="U18" i="45" s="1"/>
  <c r="U19" i="45" s="1"/>
  <c r="U20" i="45" s="1"/>
  <c r="U21" i="45" s="1"/>
  <c r="U22" i="45" s="1"/>
  <c r="U23" i="45" s="1"/>
  <c r="U24" i="45" s="1"/>
  <c r="U25" i="45" s="1"/>
  <c r="U26" i="45" s="1"/>
  <c r="U27" i="45" s="1"/>
  <c r="U15" i="39"/>
  <c r="U16" i="39"/>
  <c r="U17" i="39"/>
  <c r="U18" i="39"/>
  <c r="U19" i="39" s="1"/>
  <c r="U20" i="39" s="1"/>
  <c r="U21" i="39" s="1"/>
  <c r="U22" i="39" s="1"/>
  <c r="U23" i="39" s="1"/>
  <c r="U24" i="39" s="1"/>
  <c r="U25" i="39" s="1"/>
  <c r="U26" i="39" s="1"/>
  <c r="U14" i="40"/>
  <c r="U14" i="42"/>
  <c r="U15" i="42" s="1"/>
  <c r="U16" i="42" s="1"/>
  <c r="U17" i="42" s="1"/>
  <c r="U18" i="42" s="1"/>
  <c r="U19" i="42" s="1"/>
  <c r="U20" i="42" s="1"/>
  <c r="U21" i="42" s="1"/>
  <c r="U22" i="42" s="1"/>
  <c r="U23" i="42" s="1"/>
  <c r="U24" i="42" s="1"/>
  <c r="U25" i="42" s="1"/>
  <c r="U26" i="42" s="1"/>
  <c r="U27" i="42" s="1"/>
  <c r="U14" i="43"/>
  <c r="U15" i="43" s="1"/>
  <c r="U16" i="43" s="1"/>
  <c r="U17" i="43" s="1"/>
  <c r="U18" i="43" s="1"/>
  <c r="U19" i="43" s="1"/>
  <c r="U20" i="43" s="1"/>
  <c r="U21" i="43" s="1"/>
  <c r="U22" i="43" s="1"/>
  <c r="U23" i="43" s="1"/>
  <c r="U24" i="43" s="1"/>
  <c r="U25" i="43" s="1"/>
  <c r="U26" i="43" s="1"/>
  <c r="U27" i="43" s="1"/>
  <c r="U14" i="44"/>
  <c r="U14" i="45"/>
  <c r="U14" i="46"/>
  <c r="U15" i="46" s="1"/>
  <c r="U16" i="46" s="1"/>
  <c r="U17" i="46" s="1"/>
  <c r="U18" i="46" s="1"/>
  <c r="U19" i="46" s="1"/>
  <c r="U20" i="46" s="1"/>
  <c r="U21" i="46" s="1"/>
  <c r="U22" i="46" s="1"/>
  <c r="U23" i="46" s="1"/>
  <c r="U24" i="46" s="1"/>
  <c r="U25" i="46" s="1"/>
  <c r="U26" i="46" s="1"/>
  <c r="U27" i="46" s="1"/>
  <c r="U14" i="47"/>
  <c r="U15" i="47" s="1"/>
  <c r="U16" i="47" s="1"/>
  <c r="U17" i="47" s="1"/>
  <c r="U18" i="47" s="1"/>
  <c r="U19" i="47" s="1"/>
  <c r="U20" i="47" s="1"/>
  <c r="U21" i="47" s="1"/>
  <c r="U22" i="47" s="1"/>
  <c r="U23" i="47" s="1"/>
  <c r="U24" i="47" s="1"/>
  <c r="U25" i="47" s="1"/>
  <c r="U26" i="47" s="1"/>
  <c r="U27" i="47" s="1"/>
  <c r="U14" i="39"/>
  <c r="U13" i="39"/>
  <c r="AJ3" i="48"/>
  <c r="AJ4" i="48" s="1"/>
  <c r="AJ5" i="48" s="1"/>
  <c r="AJ6" i="48" s="1"/>
  <c r="AJ7" i="48" s="1"/>
  <c r="AJ8" i="48" s="1"/>
  <c r="AJ9" i="48" s="1"/>
  <c r="AJ10" i="48" s="1"/>
  <c r="AJ11" i="48" s="1"/>
  <c r="AJ12" i="48" s="1"/>
  <c r="AJ13" i="48" s="1"/>
  <c r="AJ14" i="48" s="1"/>
  <c r="AJ15" i="48" s="1"/>
  <c r="AJ16" i="48" s="1"/>
  <c r="AJ17" i="48" s="1"/>
  <c r="AJ18" i="48" s="1"/>
  <c r="AJ19" i="48" s="1"/>
  <c r="AJ20" i="48" s="1"/>
  <c r="AJ21" i="48" s="1"/>
  <c r="AJ22" i="48" s="1"/>
  <c r="AJ23" i="48" s="1"/>
  <c r="AJ24" i="48" s="1"/>
  <c r="AJ25" i="48" s="1"/>
  <c r="AJ26" i="48" s="1"/>
  <c r="AJ27" i="48" s="1"/>
  <c r="AJ28" i="48" s="1"/>
  <c r="AJ29" i="48" s="1"/>
  <c r="AJ30" i="48" s="1"/>
  <c r="AJ31" i="48" s="1"/>
  <c r="AJ32" i="48" s="1"/>
  <c r="AJ33" i="48" s="1"/>
  <c r="AJ34" i="48" s="1"/>
  <c r="AJ35" i="48" s="1"/>
  <c r="AJ36" i="48" s="1"/>
  <c r="AJ37" i="48" s="1"/>
  <c r="AJ38" i="48" s="1"/>
  <c r="AJ39" i="48" s="1"/>
  <c r="AJ40" i="48" s="1"/>
  <c r="AJ41" i="48" s="1"/>
  <c r="AJ42" i="48" s="1"/>
  <c r="AJ43" i="48" s="1"/>
  <c r="AJ44" i="48" s="1"/>
  <c r="AJ45" i="48" s="1"/>
  <c r="AJ46" i="48" s="1"/>
  <c r="AJ47" i="48" s="1"/>
  <c r="AJ48" i="48" s="1"/>
  <c r="AJ49" i="48" s="1"/>
  <c r="AJ50" i="48" s="1"/>
  <c r="AJ51" i="48" s="1"/>
  <c r="AJ52" i="48" s="1"/>
  <c r="AJ53" i="48" s="1"/>
  <c r="AJ54" i="48" s="1"/>
  <c r="AJ55" i="48" s="1"/>
  <c r="AJ56" i="48" s="1"/>
  <c r="AJ57" i="48" s="1"/>
  <c r="AJ58" i="48" s="1"/>
  <c r="AJ59" i="48" s="1"/>
  <c r="AJ60" i="48" s="1"/>
  <c r="AJ61" i="48" s="1"/>
  <c r="AJ62" i="48" s="1"/>
  <c r="AJ63" i="48" s="1"/>
  <c r="AJ64" i="48" s="1"/>
  <c r="AJ65" i="48" s="1"/>
  <c r="AJ66" i="48" s="1"/>
  <c r="AJ67" i="48" s="1"/>
  <c r="AJ68" i="48" s="1"/>
  <c r="AJ69" i="48" s="1"/>
  <c r="AJ70" i="48" s="1"/>
  <c r="AJ71" i="48" s="1"/>
  <c r="AJ72" i="48" s="1"/>
  <c r="AJ73" i="48" s="1"/>
  <c r="AJ74" i="48" s="1"/>
  <c r="AJ75" i="48" s="1"/>
  <c r="AJ76" i="48" s="1"/>
  <c r="AJ77" i="48" s="1"/>
  <c r="AJ78" i="48" s="1"/>
  <c r="AJ79" i="48" s="1"/>
  <c r="AJ80" i="48" s="1"/>
  <c r="AJ81" i="48" s="1"/>
  <c r="AJ82" i="48" s="1"/>
  <c r="AJ83" i="48" s="1"/>
  <c r="AJ84" i="48" s="1"/>
  <c r="AJ85" i="48" s="1"/>
  <c r="AJ86" i="48" s="1"/>
  <c r="AJ87" i="48" s="1"/>
  <c r="AJ88" i="48" s="1"/>
  <c r="AJ89" i="48" s="1"/>
  <c r="AJ90" i="48" s="1"/>
  <c r="AJ91" i="48" s="1"/>
  <c r="AJ92" i="48" s="1"/>
  <c r="AJ93" i="48" s="1"/>
  <c r="AJ94" i="48" s="1"/>
  <c r="AJ95" i="48" s="1"/>
  <c r="AJ96" i="48" s="1"/>
  <c r="AJ97" i="48" s="1"/>
  <c r="AJ98" i="48" s="1"/>
  <c r="AJ99" i="48" s="1"/>
  <c r="AJ100" i="48" s="1"/>
  <c r="AJ101" i="48" s="1"/>
  <c r="AJ102" i="48" s="1"/>
  <c r="AJ103" i="48" s="1"/>
  <c r="AJ104" i="48" s="1"/>
  <c r="AJ105" i="48" s="1"/>
  <c r="AJ106" i="48" s="1"/>
  <c r="AJ107" i="48" s="1"/>
  <c r="AJ108" i="48" s="1"/>
  <c r="AJ109" i="48" s="1"/>
  <c r="AJ110" i="48" s="1"/>
  <c r="AJ111" i="48" s="1"/>
  <c r="AJ112" i="48" s="1"/>
  <c r="AJ113" i="48" s="1"/>
  <c r="AJ114" i="48" s="1"/>
  <c r="AJ115" i="48" s="1"/>
  <c r="AJ116" i="48" s="1"/>
  <c r="AJ117" i="48" s="1"/>
  <c r="AJ118" i="48" s="1"/>
  <c r="AJ119" i="48" s="1"/>
  <c r="AJ120" i="48" s="1"/>
  <c r="AJ121" i="48" s="1"/>
  <c r="AJ122" i="48" s="1"/>
  <c r="AJ123" i="48" s="1"/>
  <c r="AJ124" i="48" s="1"/>
  <c r="AJ125" i="48" s="1"/>
  <c r="AJ126" i="48" s="1"/>
  <c r="AJ127" i="48" s="1"/>
  <c r="AJ128" i="48" s="1"/>
  <c r="AJ129" i="48" s="1"/>
  <c r="AJ130" i="48" s="1"/>
  <c r="AJ131" i="48" s="1"/>
  <c r="AJ132" i="48" s="1"/>
  <c r="AJ133" i="48" s="1"/>
  <c r="AJ134" i="48" s="1"/>
  <c r="AJ135" i="48" s="1"/>
  <c r="AJ136" i="48" s="1"/>
  <c r="AJ137" i="48" s="1"/>
  <c r="AJ138" i="48" s="1"/>
  <c r="AJ139" i="48" s="1"/>
  <c r="AJ140" i="48" s="1"/>
  <c r="AJ141" i="48" s="1"/>
  <c r="AJ142" i="48" s="1"/>
  <c r="AJ143" i="48" s="1"/>
  <c r="AJ144" i="48" s="1"/>
  <c r="AJ145" i="48" s="1"/>
  <c r="AJ146" i="48" s="1"/>
  <c r="AJ147" i="48" s="1"/>
  <c r="AJ148" i="48" s="1"/>
  <c r="AJ149" i="48" s="1"/>
  <c r="AJ150" i="48" s="1"/>
  <c r="AJ151" i="48" s="1"/>
  <c r="P225" i="49"/>
  <c r="P224" i="49"/>
  <c r="P223" i="49"/>
  <c r="R223" i="49" s="1"/>
  <c r="P222" i="49"/>
  <c r="R222" i="49" s="1"/>
  <c r="P221" i="49"/>
  <c r="R221" i="49" s="1"/>
  <c r="P220" i="49"/>
  <c r="R220" i="49" s="1"/>
  <c r="P219" i="49"/>
  <c r="R219" i="49" s="1"/>
  <c r="P218" i="49"/>
  <c r="R218" i="49" s="1"/>
  <c r="P217" i="49"/>
  <c r="R217" i="49" s="1"/>
  <c r="P216" i="49"/>
  <c r="R216" i="49" s="1"/>
  <c r="P215" i="49"/>
  <c r="R215" i="49" s="1"/>
  <c r="P214" i="49"/>
  <c r="R214" i="49" s="1"/>
  <c r="P213" i="49"/>
  <c r="R213" i="49" s="1"/>
  <c r="P212" i="49"/>
  <c r="R212" i="49" s="1"/>
  <c r="P211" i="49"/>
  <c r="R211" i="49" s="1"/>
  <c r="P210" i="49"/>
  <c r="R210" i="49" s="1"/>
  <c r="P209" i="49"/>
  <c r="R209" i="49" s="1"/>
  <c r="P208" i="49"/>
  <c r="P207" i="49"/>
  <c r="R207" i="49" s="1"/>
  <c r="P206" i="49"/>
  <c r="R206" i="49" s="1"/>
  <c r="P205" i="49"/>
  <c r="R205" i="49" s="1"/>
  <c r="P204" i="49"/>
  <c r="R204" i="49" s="1"/>
  <c r="P203" i="49"/>
  <c r="R203" i="49" s="1"/>
  <c r="P202" i="49"/>
  <c r="R202" i="49" s="1"/>
  <c r="P201" i="49"/>
  <c r="R201" i="49" s="1"/>
  <c r="P200" i="49"/>
  <c r="R200" i="49" s="1"/>
  <c r="P199" i="49"/>
  <c r="R199" i="49" s="1"/>
  <c r="P198" i="49"/>
  <c r="R198" i="49" s="1"/>
  <c r="P197" i="49"/>
  <c r="R197" i="49" s="1"/>
  <c r="P196" i="49"/>
  <c r="R196" i="49" s="1"/>
  <c r="P195" i="49"/>
  <c r="R195" i="49" s="1"/>
  <c r="P194" i="49"/>
  <c r="R194" i="49" s="1"/>
  <c r="P193" i="49"/>
  <c r="R193" i="49" s="1"/>
  <c r="P192" i="49"/>
  <c r="P191" i="49"/>
  <c r="R191" i="49" s="1"/>
  <c r="P190" i="49"/>
  <c r="R190" i="49" s="1"/>
  <c r="P189" i="49"/>
  <c r="R189" i="49" s="1"/>
  <c r="P188" i="49"/>
  <c r="R188" i="49" s="1"/>
  <c r="P187" i="49"/>
  <c r="R187" i="49" s="1"/>
  <c r="P186" i="49"/>
  <c r="R186" i="49" s="1"/>
  <c r="P185" i="49"/>
  <c r="R185" i="49" s="1"/>
  <c r="P184" i="49"/>
  <c r="R184" i="49" s="1"/>
  <c r="P183" i="49"/>
  <c r="R183" i="49" s="1"/>
  <c r="P182" i="49"/>
  <c r="R182" i="49" s="1"/>
  <c r="P181" i="49"/>
  <c r="R181" i="49" s="1"/>
  <c r="P180" i="49"/>
  <c r="R180" i="49" s="1"/>
  <c r="P179" i="49"/>
  <c r="R179" i="49" s="1"/>
  <c r="P178" i="49"/>
  <c r="R178" i="49" s="1"/>
  <c r="P177" i="49"/>
  <c r="R177" i="49" s="1"/>
  <c r="P176" i="49"/>
  <c r="P175" i="49"/>
  <c r="R175" i="49" s="1"/>
  <c r="P174" i="49"/>
  <c r="R174" i="49" s="1"/>
  <c r="P173" i="49"/>
  <c r="R173" i="49" s="1"/>
  <c r="P172" i="49"/>
  <c r="R172" i="49" s="1"/>
  <c r="P171" i="49"/>
  <c r="R171" i="49" s="1"/>
  <c r="Q171" i="49" s="1"/>
  <c r="P170" i="49"/>
  <c r="R170" i="49" s="1"/>
  <c r="P169" i="49"/>
  <c r="R169" i="49" s="1"/>
  <c r="P168" i="49"/>
  <c r="R168" i="49" s="1"/>
  <c r="P167" i="49"/>
  <c r="R167" i="49" s="1"/>
  <c r="P166" i="49"/>
  <c r="R166" i="49" s="1"/>
  <c r="P165" i="49"/>
  <c r="R165" i="49" s="1"/>
  <c r="P164" i="49"/>
  <c r="R164" i="49" s="1"/>
  <c r="P163" i="49"/>
  <c r="R163" i="49" s="1"/>
  <c r="P162" i="49"/>
  <c r="R162" i="49" s="1"/>
  <c r="P161" i="49"/>
  <c r="R161" i="49" s="1"/>
  <c r="P160" i="49"/>
  <c r="P159" i="49"/>
  <c r="R159" i="49" s="1"/>
  <c r="P158" i="49"/>
  <c r="R158" i="49" s="1"/>
  <c r="P157" i="49"/>
  <c r="R157" i="49" s="1"/>
  <c r="P156" i="49"/>
  <c r="R156" i="49" s="1"/>
  <c r="Q156" i="49" s="1"/>
  <c r="P155" i="49"/>
  <c r="R155" i="49" s="1"/>
  <c r="P154" i="49"/>
  <c r="R154" i="49" s="1"/>
  <c r="P153" i="49"/>
  <c r="R153" i="49" s="1"/>
  <c r="P152" i="49"/>
  <c r="R152" i="49" s="1"/>
  <c r="P151" i="49"/>
  <c r="R151" i="49" s="1"/>
  <c r="Q151" i="49" s="1"/>
  <c r="P150" i="49"/>
  <c r="R150" i="49" s="1"/>
  <c r="P149" i="49"/>
  <c r="R149" i="49" s="1"/>
  <c r="P148" i="49"/>
  <c r="R148" i="49" s="1"/>
  <c r="P147" i="49"/>
  <c r="R147" i="49" s="1"/>
  <c r="P146" i="49"/>
  <c r="R146" i="49" s="1"/>
  <c r="P145" i="49"/>
  <c r="R145" i="49" s="1"/>
  <c r="P144" i="49"/>
  <c r="R144" i="49" s="1"/>
  <c r="Q144" i="49" s="1"/>
  <c r="P143" i="49"/>
  <c r="R143" i="49" s="1"/>
  <c r="P142" i="49"/>
  <c r="R142" i="49" s="1"/>
  <c r="P141" i="49"/>
  <c r="R141" i="49" s="1"/>
  <c r="P140" i="49"/>
  <c r="R140" i="49" s="1"/>
  <c r="P139" i="49"/>
  <c r="R139" i="49" s="1"/>
  <c r="P138" i="49"/>
  <c r="R138" i="49" s="1"/>
  <c r="P137" i="49"/>
  <c r="R137" i="49" s="1"/>
  <c r="P136" i="49"/>
  <c r="R136" i="49" s="1"/>
  <c r="P135" i="49"/>
  <c r="R135" i="49" s="1"/>
  <c r="P134" i="49"/>
  <c r="R134" i="49" s="1"/>
  <c r="P133" i="49"/>
  <c r="R133" i="49" s="1"/>
  <c r="P132" i="49"/>
  <c r="R132" i="49" s="1"/>
  <c r="P131" i="49"/>
  <c r="R131" i="49" s="1"/>
  <c r="P130" i="49"/>
  <c r="R130" i="49" s="1"/>
  <c r="P129" i="49"/>
  <c r="R129" i="49" s="1"/>
  <c r="P128" i="49"/>
  <c r="P127" i="49"/>
  <c r="R127" i="49" s="1"/>
  <c r="P126" i="49"/>
  <c r="R126" i="49" s="1"/>
  <c r="P125" i="49"/>
  <c r="R125" i="49" s="1"/>
  <c r="P124" i="49"/>
  <c r="R124" i="49" s="1"/>
  <c r="P123" i="49"/>
  <c r="R123" i="49" s="1"/>
  <c r="P122" i="49"/>
  <c r="R122" i="49" s="1"/>
  <c r="P121" i="49"/>
  <c r="R121" i="49" s="1"/>
  <c r="P120" i="49"/>
  <c r="R120" i="49" s="1"/>
  <c r="P119" i="49"/>
  <c r="R119" i="49" s="1"/>
  <c r="P118" i="49"/>
  <c r="R118" i="49" s="1"/>
  <c r="P117" i="49"/>
  <c r="R117" i="49" s="1"/>
  <c r="P116" i="49"/>
  <c r="R116" i="49" s="1"/>
  <c r="P115" i="49"/>
  <c r="R115" i="49" s="1"/>
  <c r="P114" i="49"/>
  <c r="R114" i="49" s="1"/>
  <c r="P113" i="49"/>
  <c r="R113" i="49" s="1"/>
  <c r="P112" i="49"/>
  <c r="P111" i="49"/>
  <c r="R111" i="49" s="1"/>
  <c r="P110" i="49"/>
  <c r="R110" i="49" s="1"/>
  <c r="P109" i="49"/>
  <c r="R109" i="49" s="1"/>
  <c r="P108" i="49"/>
  <c r="R108" i="49" s="1"/>
  <c r="P107" i="49"/>
  <c r="R107" i="49" s="1"/>
  <c r="P106" i="49"/>
  <c r="R106" i="49" s="1"/>
  <c r="P105" i="49"/>
  <c r="R105" i="49" s="1"/>
  <c r="P104" i="49"/>
  <c r="R104" i="49" s="1"/>
  <c r="P103" i="49"/>
  <c r="R103" i="49" s="1"/>
  <c r="Q103" i="49" s="1"/>
  <c r="P102" i="49"/>
  <c r="R102" i="49" s="1"/>
  <c r="P101" i="49"/>
  <c r="R101" i="49" s="1"/>
  <c r="P100" i="49"/>
  <c r="R100" i="49" s="1"/>
  <c r="P99" i="49"/>
  <c r="R99" i="49" s="1"/>
  <c r="P98" i="49"/>
  <c r="R98" i="49" s="1"/>
  <c r="P97" i="49"/>
  <c r="R97" i="49" s="1"/>
  <c r="P96" i="49"/>
  <c r="P95" i="49"/>
  <c r="R95" i="49" s="1"/>
  <c r="P94" i="49"/>
  <c r="R94" i="49" s="1"/>
  <c r="P93" i="49"/>
  <c r="R93" i="49" s="1"/>
  <c r="P92" i="49"/>
  <c r="R92" i="49" s="1"/>
  <c r="P91" i="49"/>
  <c r="R91" i="49" s="1"/>
  <c r="P90" i="49"/>
  <c r="R90" i="49" s="1"/>
  <c r="P89" i="49"/>
  <c r="R89" i="49" s="1"/>
  <c r="P88" i="49"/>
  <c r="R88" i="49" s="1"/>
  <c r="P87" i="49"/>
  <c r="R87" i="49" s="1"/>
  <c r="P86" i="49"/>
  <c r="R86" i="49" s="1"/>
  <c r="P85" i="49"/>
  <c r="R85" i="49" s="1"/>
  <c r="P84" i="49"/>
  <c r="R84" i="49" s="1"/>
  <c r="P83" i="49"/>
  <c r="R83" i="49" s="1"/>
  <c r="P82" i="49"/>
  <c r="R82" i="49" s="1"/>
  <c r="P81" i="49"/>
  <c r="R81" i="49" s="1"/>
  <c r="P80" i="49"/>
  <c r="R80" i="49" s="1"/>
  <c r="Q80" i="49" s="1"/>
  <c r="P79" i="49"/>
  <c r="R79" i="49" s="1"/>
  <c r="P78" i="49"/>
  <c r="R78" i="49" s="1"/>
  <c r="P77" i="49"/>
  <c r="R77" i="49" s="1"/>
  <c r="P76" i="49"/>
  <c r="R76" i="49" s="1"/>
  <c r="Q76" i="49" s="1"/>
  <c r="P75" i="49"/>
  <c r="R75" i="49" s="1"/>
  <c r="P74" i="49"/>
  <c r="R74" i="49" s="1"/>
  <c r="P73" i="49"/>
  <c r="R73" i="49" s="1"/>
  <c r="P72" i="49"/>
  <c r="R72" i="49" s="1"/>
  <c r="P71" i="49"/>
  <c r="R71" i="49" s="1"/>
  <c r="P70" i="49"/>
  <c r="R70" i="49" s="1"/>
  <c r="P69" i="49"/>
  <c r="R69" i="49" s="1"/>
  <c r="P68" i="49"/>
  <c r="R68" i="49" s="1"/>
  <c r="P67" i="49"/>
  <c r="R67" i="49" s="1"/>
  <c r="P66" i="49"/>
  <c r="R66" i="49" s="1"/>
  <c r="P65" i="49"/>
  <c r="R65" i="49" s="1"/>
  <c r="P64" i="49"/>
  <c r="R64" i="49" s="1"/>
  <c r="P63" i="49"/>
  <c r="R63" i="49" s="1"/>
  <c r="P62" i="49"/>
  <c r="R62" i="49" s="1"/>
  <c r="P61" i="49"/>
  <c r="R61" i="49" s="1"/>
  <c r="P60" i="49"/>
  <c r="R60" i="49" s="1"/>
  <c r="P59" i="49"/>
  <c r="R59" i="49" s="1"/>
  <c r="P58" i="49"/>
  <c r="R58" i="49" s="1"/>
  <c r="P57" i="49"/>
  <c r="R57" i="49" s="1"/>
  <c r="P56" i="49"/>
  <c r="R56" i="49" s="1"/>
  <c r="P55" i="49"/>
  <c r="R55" i="49" s="1"/>
  <c r="P54" i="49"/>
  <c r="R54" i="49" s="1"/>
  <c r="P53" i="49"/>
  <c r="R53" i="49" s="1"/>
  <c r="P52" i="49"/>
  <c r="R52" i="49" s="1"/>
  <c r="P51" i="49"/>
  <c r="R51" i="49" s="1"/>
  <c r="P50" i="49"/>
  <c r="R50" i="49" s="1"/>
  <c r="P49" i="49"/>
  <c r="R49" i="49" s="1"/>
  <c r="P48" i="49"/>
  <c r="P47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2" i="49"/>
  <c r="P21" i="49"/>
  <c r="P20" i="49"/>
  <c r="P19" i="49"/>
  <c r="P18" i="49"/>
  <c r="P17" i="49"/>
  <c r="P16" i="49"/>
  <c r="P15" i="49"/>
  <c r="P14" i="49"/>
  <c r="P13" i="49"/>
  <c r="P12" i="49"/>
  <c r="P11" i="49"/>
  <c r="P10" i="49"/>
  <c r="P9" i="49"/>
  <c r="P8" i="49"/>
  <c r="P7" i="49"/>
  <c r="P6" i="49"/>
  <c r="P5" i="49"/>
  <c r="P4" i="49"/>
  <c r="C27" i="41" l="1"/>
  <c r="I17" i="41"/>
  <c r="J18" i="41"/>
  <c r="K19" i="41"/>
  <c r="P23" i="41"/>
  <c r="Q24" i="41"/>
  <c r="B26" i="41"/>
  <c r="D13" i="40"/>
  <c r="F15" i="40"/>
  <c r="G16" i="40"/>
  <c r="H17" i="40"/>
  <c r="I18" i="40"/>
  <c r="J19" i="40"/>
  <c r="K20" i="40"/>
  <c r="L21" i="40"/>
  <c r="Q25" i="40"/>
  <c r="B27" i="40"/>
  <c r="K18" i="40"/>
  <c r="M20" i="40"/>
  <c r="P22" i="40"/>
  <c r="Q23" i="40"/>
  <c r="B25" i="40"/>
  <c r="C26" i="40"/>
  <c r="D27" i="40"/>
  <c r="K16" i="41"/>
  <c r="L17" i="41"/>
  <c r="Q21" i="41"/>
  <c r="B23" i="41"/>
  <c r="C24" i="41"/>
  <c r="E26" i="41"/>
  <c r="G13" i="40"/>
  <c r="H14" i="40"/>
  <c r="I15" i="40"/>
  <c r="J16" i="40"/>
  <c r="K17" i="40"/>
  <c r="L18" i="40"/>
  <c r="M19" i="40"/>
  <c r="B24" i="40"/>
  <c r="C25" i="40"/>
  <c r="D26" i="40"/>
  <c r="O19" i="40"/>
  <c r="Q21" i="40"/>
  <c r="B23" i="40"/>
  <c r="C24" i="40"/>
  <c r="D25" i="40"/>
  <c r="E26" i="40"/>
  <c r="F27" i="40"/>
  <c r="M17" i="40"/>
  <c r="B22" i="40"/>
  <c r="C23" i="40"/>
  <c r="D24" i="40"/>
  <c r="F26" i="40"/>
  <c r="G27" i="40"/>
  <c r="M16" i="40"/>
  <c r="O17" i="40"/>
  <c r="P18" i="40"/>
  <c r="Q19" i="40"/>
  <c r="B21" i="40"/>
  <c r="C22" i="40"/>
  <c r="D23" i="40"/>
  <c r="H27" i="40"/>
  <c r="B18" i="42"/>
  <c r="C19" i="42"/>
  <c r="E21" i="42"/>
  <c r="F22" i="42"/>
  <c r="G23" i="42"/>
  <c r="H24" i="42"/>
  <c r="I25" i="42"/>
  <c r="J26" i="42"/>
  <c r="K27" i="42"/>
  <c r="L13" i="41"/>
  <c r="M14" i="41"/>
  <c r="N14" i="41" s="1"/>
  <c r="B19" i="41"/>
  <c r="C20" i="41"/>
  <c r="D21" i="41"/>
  <c r="F23" i="41"/>
  <c r="G24" i="41"/>
  <c r="H25" i="41"/>
  <c r="I26" i="41"/>
  <c r="J27" i="41"/>
  <c r="K13" i="40"/>
  <c r="L14" i="40"/>
  <c r="M15" i="40"/>
  <c r="O16" i="40"/>
  <c r="C21" i="40"/>
  <c r="D22" i="40"/>
  <c r="E23" i="40"/>
  <c r="G25" i="40"/>
  <c r="H26" i="40"/>
  <c r="I27" i="40"/>
  <c r="D19" i="40"/>
  <c r="E20" i="40"/>
  <c r="F21" i="40"/>
  <c r="G22" i="40"/>
  <c r="H23" i="40"/>
  <c r="I24" i="40"/>
  <c r="J25" i="40"/>
  <c r="K26" i="40"/>
  <c r="L27" i="40"/>
  <c r="E17" i="41"/>
  <c r="F18" i="41"/>
  <c r="G19" i="41"/>
  <c r="H20" i="41"/>
  <c r="I21" i="41"/>
  <c r="J22" i="41"/>
  <c r="K23" i="41"/>
  <c r="L24" i="41"/>
  <c r="M25" i="41"/>
  <c r="N25" i="41" s="1"/>
  <c r="O26" i="41"/>
  <c r="P27" i="41"/>
  <c r="Q13" i="40"/>
  <c r="B15" i="40"/>
  <c r="C16" i="40"/>
  <c r="D17" i="40"/>
  <c r="E18" i="40"/>
  <c r="F19" i="40"/>
  <c r="G20" i="40"/>
  <c r="H21" i="40"/>
  <c r="I22" i="40"/>
  <c r="J23" i="40"/>
  <c r="K24" i="40"/>
  <c r="L25" i="40"/>
  <c r="M26" i="40"/>
  <c r="O27" i="40"/>
  <c r="L24" i="40"/>
  <c r="M25" i="40"/>
  <c r="O26" i="40"/>
  <c r="P27" i="40"/>
  <c r="M21" i="43"/>
  <c r="N21" i="43" s="1"/>
  <c r="O22" i="43"/>
  <c r="P23" i="43"/>
  <c r="Q24" i="43"/>
  <c r="B26" i="43"/>
  <c r="C27" i="43"/>
  <c r="D13" i="42"/>
  <c r="E14" i="42"/>
  <c r="F15" i="42"/>
  <c r="G16" i="42"/>
  <c r="H17" i="42"/>
  <c r="I18" i="42"/>
  <c r="J19" i="42"/>
  <c r="K20" i="42"/>
  <c r="L21" i="42"/>
  <c r="M22" i="42"/>
  <c r="N22" i="42" s="1"/>
  <c r="O23" i="42"/>
  <c r="P24" i="42"/>
  <c r="Q25" i="42"/>
  <c r="B27" i="42"/>
  <c r="C13" i="41"/>
  <c r="D14" i="41"/>
  <c r="E15" i="41"/>
  <c r="F16" i="41"/>
  <c r="G17" i="41"/>
  <c r="H18" i="41"/>
  <c r="I19" i="41"/>
  <c r="J20" i="41"/>
  <c r="K21" i="41"/>
  <c r="L22" i="41"/>
  <c r="M23" i="41"/>
  <c r="N23" i="41" s="1"/>
  <c r="O24" i="41"/>
  <c r="P25" i="41"/>
  <c r="Q26" i="41"/>
  <c r="B13" i="40"/>
  <c r="C14" i="40"/>
  <c r="D15" i="40"/>
  <c r="E16" i="40"/>
  <c r="F17" i="40"/>
  <c r="G18" i="40"/>
  <c r="H19" i="40"/>
  <c r="I20" i="40"/>
  <c r="J21" i="40"/>
  <c r="K22" i="40"/>
  <c r="L23" i="40"/>
  <c r="M24" i="40"/>
  <c r="N24" i="40" s="1"/>
  <c r="O25" i="40"/>
  <c r="P26" i="40"/>
  <c r="Q52" i="49"/>
  <c r="Q68" i="49"/>
  <c r="Q115" i="49"/>
  <c r="Q67" i="49"/>
  <c r="Q147" i="49"/>
  <c r="Q195" i="49"/>
  <c r="Q70" i="49"/>
  <c r="Q51" i="49"/>
  <c r="Q69" i="49"/>
  <c r="Q179" i="49"/>
  <c r="Q211" i="49"/>
  <c r="Q71" i="49"/>
  <c r="Q163" i="49"/>
  <c r="Q54" i="49"/>
  <c r="Q74" i="49"/>
  <c r="Q90" i="49"/>
  <c r="Q138" i="49"/>
  <c r="Q169" i="49"/>
  <c r="Q201" i="49"/>
  <c r="Q217" i="49"/>
  <c r="Q107" i="49"/>
  <c r="Q139" i="49"/>
  <c r="Q154" i="49"/>
  <c r="Q170" i="49"/>
  <c r="Q186" i="49"/>
  <c r="Q202" i="49"/>
  <c r="Q218" i="49"/>
  <c r="Q105" i="49"/>
  <c r="Q155" i="49"/>
  <c r="Q89" i="49"/>
  <c r="Q121" i="49"/>
  <c r="Q75" i="49"/>
  <c r="Q106" i="49"/>
  <c r="Q153" i="49"/>
  <c r="Q77" i="49"/>
  <c r="R48" i="49"/>
  <c r="Q48" i="49" s="1"/>
  <c r="R96" i="49"/>
  <c r="Q96" i="49" s="1"/>
  <c r="R112" i="49"/>
  <c r="Q112" i="49" s="1"/>
  <c r="R128" i="49"/>
  <c r="Q128" i="49" s="1"/>
  <c r="R160" i="49"/>
  <c r="Q160" i="49" s="1"/>
  <c r="R176" i="49"/>
  <c r="Q176" i="49" s="1"/>
  <c r="R192" i="49"/>
  <c r="Q192" i="49" s="1"/>
  <c r="R208" i="49"/>
  <c r="Q208" i="49" s="1"/>
  <c r="R224" i="49"/>
  <c r="Q224" i="49" s="1"/>
  <c r="Q64" i="49"/>
  <c r="Q58" i="49"/>
  <c r="Q137" i="49"/>
  <c r="Q59" i="49"/>
  <c r="Q122" i="49"/>
  <c r="Q123" i="49"/>
  <c r="Q63" i="49"/>
  <c r="Q94" i="49"/>
  <c r="R225" i="49"/>
  <c r="Q225" i="49" s="1"/>
  <c r="Q83" i="49"/>
  <c r="Q99" i="49"/>
  <c r="Q114" i="49"/>
  <c r="Q131" i="49"/>
  <c r="Q55" i="49"/>
  <c r="Q118" i="49"/>
  <c r="Q87" i="49"/>
  <c r="Q134" i="49"/>
  <c r="Q119" i="49"/>
  <c r="Q135" i="49"/>
  <c r="Q150" i="49"/>
  <c r="Q167" i="49"/>
  <c r="Q199" i="49"/>
  <c r="Q215" i="49"/>
  <c r="Q183" i="49"/>
  <c r="Q84" i="49"/>
  <c r="Q100" i="49"/>
  <c r="Q149" i="49"/>
  <c r="Q196" i="49"/>
  <c r="Q164" i="49"/>
  <c r="Q180" i="49"/>
  <c r="Q212" i="49"/>
  <c r="Q53" i="49"/>
  <c r="Q124" i="49"/>
  <c r="Q108" i="49"/>
  <c r="Q93" i="49"/>
  <c r="Q140" i="49"/>
  <c r="Q125" i="49"/>
  <c r="Q141" i="49"/>
  <c r="Q173" i="49"/>
  <c r="Q189" i="49"/>
  <c r="Q221" i="49"/>
  <c r="Q79" i="49"/>
  <c r="Q127" i="49"/>
  <c r="Q111" i="49"/>
  <c r="Q85" i="49"/>
  <c r="Q101" i="49"/>
  <c r="Q116" i="49"/>
  <c r="Q132" i="49"/>
  <c r="Q143" i="49"/>
  <c r="Q82" i="49"/>
  <c r="Q98" i="49"/>
  <c r="Q113" i="49"/>
  <c r="Q129" i="49"/>
  <c r="Q159" i="49"/>
  <c r="Q175" i="49"/>
  <c r="Q191" i="49"/>
  <c r="Q207" i="49"/>
  <c r="Q223" i="49"/>
  <c r="Q86" i="49"/>
  <c r="Q102" i="49"/>
  <c r="Q117" i="49"/>
  <c r="Q133" i="49"/>
  <c r="Q148" i="49"/>
  <c r="Q165" i="49"/>
  <c r="Q104" i="49"/>
  <c r="Q120" i="49"/>
  <c r="Q166" i="49"/>
  <c r="Q182" i="49"/>
  <c r="Q198" i="49"/>
  <c r="Q214" i="49"/>
  <c r="Q181" i="49"/>
  <c r="Q197" i="49"/>
  <c r="Q213" i="49"/>
  <c r="Q184" i="49"/>
  <c r="Q200" i="49"/>
  <c r="Q216" i="49"/>
  <c r="Q95" i="49"/>
  <c r="Q109" i="49"/>
  <c r="Q185" i="49"/>
  <c r="Q65" i="49"/>
  <c r="Q49" i="49"/>
  <c r="Q50" i="49"/>
  <c r="Q66" i="49"/>
  <c r="Q187" i="49"/>
  <c r="Q203" i="49"/>
  <c r="Q219" i="49"/>
  <c r="Q81" i="49"/>
  <c r="Q97" i="49"/>
  <c r="Q157" i="49"/>
  <c r="Q172" i="49"/>
  <c r="Q188" i="49"/>
  <c r="Q204" i="49"/>
  <c r="Q220" i="49"/>
  <c r="Q205" i="49"/>
  <c r="Q130" i="49"/>
  <c r="Q145" i="49"/>
  <c r="Q146" i="49"/>
  <c r="Q56" i="49"/>
  <c r="Q72" i="49"/>
  <c r="Q162" i="49"/>
  <c r="Q177" i="49"/>
  <c r="Q193" i="49"/>
  <c r="Q209" i="49"/>
  <c r="Q73" i="49"/>
  <c r="Q178" i="49"/>
  <c r="Q194" i="49"/>
  <c r="Q210" i="49"/>
  <c r="Q161" i="49"/>
  <c r="Q88" i="49"/>
  <c r="Q136" i="49"/>
  <c r="Q60" i="49"/>
  <c r="Q61" i="49"/>
  <c r="Q91" i="49"/>
  <c r="Q152" i="49"/>
  <c r="Q92" i="49"/>
  <c r="Q168" i="49"/>
  <c r="Q62" i="49"/>
  <c r="Q78" i="49"/>
  <c r="Q126" i="49"/>
  <c r="Q142" i="49"/>
  <c r="Q158" i="49"/>
  <c r="Q174" i="49"/>
  <c r="Q190" i="49"/>
  <c r="Q206" i="49"/>
  <c r="Q222" i="49"/>
  <c r="Q110" i="49"/>
  <c r="Q57" i="49"/>
  <c r="H16" i="41" l="1"/>
  <c r="N25" i="40"/>
  <c r="N19" i="40"/>
  <c r="P20" i="40"/>
  <c r="F27" i="41"/>
  <c r="O21" i="40"/>
  <c r="E14" i="40"/>
  <c r="F24" i="40"/>
  <c r="E22" i="41"/>
  <c r="D20" i="42"/>
  <c r="E25" i="40"/>
  <c r="E27" i="40"/>
  <c r="D25" i="41"/>
  <c r="L19" i="40"/>
  <c r="Q27" i="40"/>
  <c r="J24" i="40"/>
  <c r="K21" i="40"/>
  <c r="B19" i="40"/>
  <c r="Q16" i="40"/>
  <c r="G15" i="40"/>
  <c r="M13" i="40"/>
  <c r="E27" i="41"/>
  <c r="K25" i="41"/>
  <c r="D24" i="41"/>
  <c r="I22" i="41"/>
  <c r="B21" i="41"/>
  <c r="H19" i="41"/>
  <c r="P17" i="41"/>
  <c r="G16" i="41"/>
  <c r="C15" i="41"/>
  <c r="P13" i="41"/>
  <c r="L27" i="42"/>
  <c r="H26" i="42"/>
  <c r="E25" i="42"/>
  <c r="B24" i="42"/>
  <c r="O22" i="42"/>
  <c r="J21" i="42"/>
  <c r="G20" i="42"/>
  <c r="D19" i="42"/>
  <c r="P17" i="42"/>
  <c r="M16" i="42"/>
  <c r="N16" i="42" s="1"/>
  <c r="K15" i="42"/>
  <c r="I14" i="42"/>
  <c r="G13" i="42"/>
  <c r="E27" i="43"/>
  <c r="C26" i="43"/>
  <c r="P24" i="43"/>
  <c r="M23" i="43"/>
  <c r="N23" i="43" s="1"/>
  <c r="K22" i="43"/>
  <c r="I21" i="43"/>
  <c r="H20" i="43"/>
  <c r="G19" i="43"/>
  <c r="F18" i="43"/>
  <c r="E17" i="43"/>
  <c r="D16" i="43"/>
  <c r="C15" i="43"/>
  <c r="B14" i="43"/>
  <c r="Q27" i="44"/>
  <c r="P26" i="44"/>
  <c r="O25" i="44"/>
  <c r="M24" i="44"/>
  <c r="N24" i="44" s="1"/>
  <c r="L23" i="44"/>
  <c r="K22" i="44"/>
  <c r="J21" i="44"/>
  <c r="I20" i="44"/>
  <c r="H19" i="44"/>
  <c r="G18" i="44"/>
  <c r="F17" i="44"/>
  <c r="E16" i="44"/>
  <c r="D15" i="44"/>
  <c r="C14" i="44"/>
  <c r="B13" i="44"/>
  <c r="Q26" i="45"/>
  <c r="P25" i="45"/>
  <c r="O24" i="45"/>
  <c r="M23" i="45"/>
  <c r="N23" i="45" s="1"/>
  <c r="L22" i="45"/>
  <c r="K21" i="45"/>
  <c r="J20" i="45"/>
  <c r="I19" i="45"/>
  <c r="H18" i="45"/>
  <c r="G17" i="45"/>
  <c r="F16" i="45"/>
  <c r="E15" i="45"/>
  <c r="D14" i="45"/>
  <c r="C13" i="45"/>
  <c r="B27" i="46"/>
  <c r="Q25" i="46"/>
  <c r="P24" i="46"/>
  <c r="O23" i="46"/>
  <c r="M22" i="46"/>
  <c r="N22" i="46" s="1"/>
  <c r="L21" i="46"/>
  <c r="K20" i="46"/>
  <c r="J19" i="46"/>
  <c r="I18" i="46"/>
  <c r="H17" i="46"/>
  <c r="G16" i="46"/>
  <c r="F15" i="46"/>
  <c r="E14" i="46"/>
  <c r="M27" i="40"/>
  <c r="N27" i="40" s="1"/>
  <c r="H24" i="40"/>
  <c r="I21" i="40"/>
  <c r="M18" i="40"/>
  <c r="N18" i="40" s="1"/>
  <c r="P16" i="40"/>
  <c r="E15" i="40"/>
  <c r="L13" i="40"/>
  <c r="D27" i="41"/>
  <c r="J25" i="41"/>
  <c r="B24" i="41"/>
  <c r="H22" i="41"/>
  <c r="Q20" i="41"/>
  <c r="F19" i="41"/>
  <c r="O17" i="41"/>
  <c r="E16" i="41"/>
  <c r="B15" i="41"/>
  <c r="O13" i="41"/>
  <c r="J27" i="42"/>
  <c r="G26" i="42"/>
  <c r="D25" i="42"/>
  <c r="Q23" i="42"/>
  <c r="L22" i="42"/>
  <c r="I21" i="42"/>
  <c r="F20" i="42"/>
  <c r="B19" i="42"/>
  <c r="O17" i="42"/>
  <c r="L16" i="42"/>
  <c r="J15" i="42"/>
  <c r="H14" i="42"/>
  <c r="F13" i="42"/>
  <c r="D27" i="43"/>
  <c r="Q25" i="43"/>
  <c r="O24" i="43"/>
  <c r="L23" i="43"/>
  <c r="J22" i="43"/>
  <c r="H21" i="43"/>
  <c r="G20" i="43"/>
  <c r="F19" i="43"/>
  <c r="E18" i="43"/>
  <c r="D17" i="43"/>
  <c r="C16" i="43"/>
  <c r="B15" i="43"/>
  <c r="Q13" i="43"/>
  <c r="P27" i="44"/>
  <c r="O26" i="44"/>
  <c r="M25" i="44"/>
  <c r="N25" i="44" s="1"/>
  <c r="L24" i="44"/>
  <c r="K23" i="44"/>
  <c r="J22" i="44"/>
  <c r="I21" i="44"/>
  <c r="H20" i="44"/>
  <c r="G19" i="44"/>
  <c r="F18" i="44"/>
  <c r="E17" i="44"/>
  <c r="D16" i="44"/>
  <c r="C15" i="44"/>
  <c r="B14" i="44"/>
  <c r="Q27" i="45"/>
  <c r="P26" i="45"/>
  <c r="O25" i="45"/>
  <c r="M24" i="45"/>
  <c r="N24" i="45" s="1"/>
  <c r="L23" i="45"/>
  <c r="K22" i="45"/>
  <c r="J21" i="45"/>
  <c r="I20" i="45"/>
  <c r="H19" i="45"/>
  <c r="G18" i="45"/>
  <c r="F17" i="45"/>
  <c r="E16" i="45"/>
  <c r="D15" i="45"/>
  <c r="C14" i="45"/>
  <c r="B13" i="45"/>
  <c r="Q26" i="46"/>
  <c r="P25" i="46"/>
  <c r="O24" i="46"/>
  <c r="M23" i="46"/>
  <c r="N23" i="46" s="1"/>
  <c r="L22" i="46"/>
  <c r="K21" i="46"/>
  <c r="J20" i="46"/>
  <c r="I19" i="46"/>
  <c r="H18" i="46"/>
  <c r="G17" i="46"/>
  <c r="F16" i="46"/>
  <c r="E15" i="46"/>
  <c r="D14" i="46"/>
  <c r="K27" i="40"/>
  <c r="G24" i="40"/>
  <c r="G21" i="40"/>
  <c r="J18" i="40"/>
  <c r="L16" i="40"/>
  <c r="N16" i="40" s="1"/>
  <c r="C15" i="40"/>
  <c r="J13" i="40"/>
  <c r="B27" i="41"/>
  <c r="I25" i="41"/>
  <c r="Q23" i="41"/>
  <c r="G22" i="41"/>
  <c r="O20" i="41"/>
  <c r="E19" i="41"/>
  <c r="M17" i="41"/>
  <c r="N17" i="41" s="1"/>
  <c r="D16" i="41"/>
  <c r="Q14" i="41"/>
  <c r="M13" i="41"/>
  <c r="N13" i="41" s="1"/>
  <c r="I27" i="42"/>
  <c r="F26" i="42"/>
  <c r="C25" i="42"/>
  <c r="P23" i="42"/>
  <c r="K22" i="42"/>
  <c r="H21" i="42"/>
  <c r="E20" i="42"/>
  <c r="Q18" i="42"/>
  <c r="M17" i="42"/>
  <c r="N17" i="42" s="1"/>
  <c r="K16" i="42"/>
  <c r="I15" i="42"/>
  <c r="G14" i="42"/>
  <c r="E13" i="42"/>
  <c r="B27" i="43"/>
  <c r="P25" i="43"/>
  <c r="M24" i="43"/>
  <c r="N24" i="43" s="1"/>
  <c r="K23" i="43"/>
  <c r="I22" i="43"/>
  <c r="G21" i="43"/>
  <c r="F20" i="43"/>
  <c r="E19" i="43"/>
  <c r="D18" i="43"/>
  <c r="C17" i="43"/>
  <c r="B16" i="43"/>
  <c r="Q14" i="43"/>
  <c r="P13" i="43"/>
  <c r="O27" i="44"/>
  <c r="M26" i="44"/>
  <c r="N26" i="44" s="1"/>
  <c r="L25" i="44"/>
  <c r="K24" i="44"/>
  <c r="J23" i="44"/>
  <c r="I22" i="44"/>
  <c r="H21" i="44"/>
  <c r="G20" i="44"/>
  <c r="F19" i="44"/>
  <c r="E18" i="44"/>
  <c r="D17" i="44"/>
  <c r="C16" i="44"/>
  <c r="B15" i="44"/>
  <c r="Q13" i="44"/>
  <c r="P27" i="45"/>
  <c r="O26" i="45"/>
  <c r="M25" i="45"/>
  <c r="N25" i="45" s="1"/>
  <c r="L24" i="45"/>
  <c r="K23" i="45"/>
  <c r="J22" i="45"/>
  <c r="I21" i="45"/>
  <c r="H20" i="45"/>
  <c r="G19" i="45"/>
  <c r="F18" i="45"/>
  <c r="E17" i="45"/>
  <c r="D16" i="45"/>
  <c r="C15" i="45"/>
  <c r="B14" i="45"/>
  <c r="Q27" i="46"/>
  <c r="P26" i="46"/>
  <c r="O25" i="46"/>
  <c r="M24" i="46"/>
  <c r="N24" i="46" s="1"/>
  <c r="L23" i="46"/>
  <c r="K22" i="46"/>
  <c r="J21" i="46"/>
  <c r="I20" i="46"/>
  <c r="H19" i="46"/>
  <c r="J27" i="40"/>
  <c r="P23" i="40"/>
  <c r="E21" i="40"/>
  <c r="H18" i="40"/>
  <c r="K16" i="40"/>
  <c r="Q14" i="40"/>
  <c r="I13" i="40"/>
  <c r="P26" i="41"/>
  <c r="G25" i="41"/>
  <c r="O23" i="41"/>
  <c r="F22" i="41"/>
  <c r="M20" i="41"/>
  <c r="N20" i="41" s="1"/>
  <c r="D19" i="41"/>
  <c r="K17" i="41"/>
  <c r="C16" i="41"/>
  <c r="P14" i="41"/>
  <c r="K13" i="41"/>
  <c r="H27" i="42"/>
  <c r="E26" i="42"/>
  <c r="B25" i="42"/>
  <c r="M23" i="42"/>
  <c r="N23" i="42" s="1"/>
  <c r="J22" i="42"/>
  <c r="G21" i="42"/>
  <c r="C20" i="42"/>
  <c r="P18" i="42"/>
  <c r="L17" i="42"/>
  <c r="J16" i="42"/>
  <c r="H15" i="42"/>
  <c r="F14" i="42"/>
  <c r="C13" i="42"/>
  <c r="Q26" i="43"/>
  <c r="O25" i="43"/>
  <c r="L24" i="43"/>
  <c r="J23" i="43"/>
  <c r="H22" i="43"/>
  <c r="F21" i="43"/>
  <c r="E20" i="43"/>
  <c r="D19" i="43"/>
  <c r="C18" i="43"/>
  <c r="B17" i="43"/>
  <c r="Q15" i="43"/>
  <c r="P14" i="43"/>
  <c r="O13" i="43"/>
  <c r="M27" i="44"/>
  <c r="N27" i="44" s="1"/>
  <c r="L26" i="44"/>
  <c r="K25" i="44"/>
  <c r="J24" i="44"/>
  <c r="I23" i="44"/>
  <c r="H22" i="44"/>
  <c r="G21" i="44"/>
  <c r="F20" i="44"/>
  <c r="E19" i="44"/>
  <c r="D18" i="44"/>
  <c r="C17" i="44"/>
  <c r="B16" i="44"/>
  <c r="Q14" i="44"/>
  <c r="P13" i="44"/>
  <c r="O27" i="45"/>
  <c r="M26" i="45"/>
  <c r="N26" i="45" s="1"/>
  <c r="L25" i="45"/>
  <c r="K24" i="45"/>
  <c r="J23" i="45"/>
  <c r="I22" i="45"/>
  <c r="H21" i="45"/>
  <c r="G20" i="45"/>
  <c r="F19" i="45"/>
  <c r="E18" i="45"/>
  <c r="D17" i="45"/>
  <c r="C16" i="45"/>
  <c r="B15" i="45"/>
  <c r="Q13" i="45"/>
  <c r="P27" i="46"/>
  <c r="O26" i="46"/>
  <c r="M25" i="46"/>
  <c r="N25" i="46" s="1"/>
  <c r="L24" i="46"/>
  <c r="C27" i="40"/>
  <c r="M23" i="40"/>
  <c r="N23" i="40" s="1"/>
  <c r="D21" i="40"/>
  <c r="F18" i="40"/>
  <c r="I16" i="40"/>
  <c r="P14" i="40"/>
  <c r="H13" i="40"/>
  <c r="M26" i="41"/>
  <c r="N26" i="41" s="1"/>
  <c r="F25" i="41"/>
  <c r="L23" i="41"/>
  <c r="D22" i="41"/>
  <c r="K20" i="41"/>
  <c r="C19" i="41"/>
  <c r="J17" i="41"/>
  <c r="B16" i="41"/>
  <c r="O14" i="41"/>
  <c r="J13" i="41"/>
  <c r="G27" i="42"/>
  <c r="D26" i="42"/>
  <c r="Q24" i="42"/>
  <c r="L23" i="42"/>
  <c r="I22" i="42"/>
  <c r="F21" i="42"/>
  <c r="B20" i="42"/>
  <c r="O18" i="42"/>
  <c r="K17" i="42"/>
  <c r="I16" i="42"/>
  <c r="G15" i="42"/>
  <c r="D14" i="42"/>
  <c r="B13" i="42"/>
  <c r="P26" i="43"/>
  <c r="M25" i="43"/>
  <c r="N25" i="43" s="1"/>
  <c r="K24" i="43"/>
  <c r="I23" i="43"/>
  <c r="G22" i="43"/>
  <c r="E21" i="43"/>
  <c r="D20" i="43"/>
  <c r="C19" i="43"/>
  <c r="B18" i="43"/>
  <c r="Q16" i="43"/>
  <c r="P15" i="43"/>
  <c r="O14" i="43"/>
  <c r="M13" i="43"/>
  <c r="N13" i="43" s="1"/>
  <c r="L27" i="44"/>
  <c r="K26" i="44"/>
  <c r="J25" i="44"/>
  <c r="I24" i="44"/>
  <c r="H23" i="44"/>
  <c r="G22" i="44"/>
  <c r="F21" i="44"/>
  <c r="E20" i="44"/>
  <c r="D19" i="44"/>
  <c r="C18" i="44"/>
  <c r="B17" i="44"/>
  <c r="Q15" i="44"/>
  <c r="P14" i="44"/>
  <c r="O13" i="44"/>
  <c r="M27" i="45"/>
  <c r="N27" i="45" s="1"/>
  <c r="L26" i="45"/>
  <c r="K25" i="45"/>
  <c r="J24" i="45"/>
  <c r="I23" i="45"/>
  <c r="H22" i="45"/>
  <c r="G21" i="45"/>
  <c r="F20" i="45"/>
  <c r="E19" i="45"/>
  <c r="D18" i="45"/>
  <c r="C17" i="45"/>
  <c r="B16" i="45"/>
  <c r="Q14" i="45"/>
  <c r="P13" i="45"/>
  <c r="O27" i="46"/>
  <c r="M26" i="46"/>
  <c r="N26" i="46" s="1"/>
  <c r="L25" i="46"/>
  <c r="K24" i="46"/>
  <c r="J23" i="46"/>
  <c r="I22" i="46"/>
  <c r="H21" i="46"/>
  <c r="G20" i="46"/>
  <c r="F19" i="46"/>
  <c r="E18" i="46"/>
  <c r="D17" i="46"/>
  <c r="C16" i="46"/>
  <c r="Q26" i="40"/>
  <c r="K23" i="40"/>
  <c r="L20" i="40"/>
  <c r="N20" i="40" s="1"/>
  <c r="D18" i="40"/>
  <c r="H16" i="40"/>
  <c r="O14" i="40"/>
  <c r="F13" i="40"/>
  <c r="L26" i="41"/>
  <c r="E25" i="41"/>
  <c r="J23" i="41"/>
  <c r="C22" i="41"/>
  <c r="I20" i="41"/>
  <c r="Q18" i="41"/>
  <c r="H17" i="41"/>
  <c r="Q15" i="41"/>
  <c r="L14" i="41"/>
  <c r="I13" i="41"/>
  <c r="F27" i="42"/>
  <c r="C26" i="42"/>
  <c r="O24" i="42"/>
  <c r="K23" i="42"/>
  <c r="H22" i="42"/>
  <c r="D21" i="42"/>
  <c r="Q19" i="42"/>
  <c r="M18" i="42"/>
  <c r="N18" i="42" s="1"/>
  <c r="J17" i="42"/>
  <c r="H16" i="42"/>
  <c r="E15" i="42"/>
  <c r="C14" i="42"/>
  <c r="Q27" i="43"/>
  <c r="O26" i="43"/>
  <c r="L25" i="43"/>
  <c r="J24" i="43"/>
  <c r="H23" i="43"/>
  <c r="F22" i="43"/>
  <c r="D21" i="43"/>
  <c r="C20" i="43"/>
  <c r="B19" i="43"/>
  <c r="Q17" i="43"/>
  <c r="P16" i="43"/>
  <c r="O15" i="43"/>
  <c r="M14" i="43"/>
  <c r="N14" i="43" s="1"/>
  <c r="L13" i="43"/>
  <c r="K27" i="44"/>
  <c r="J26" i="44"/>
  <c r="I25" i="44"/>
  <c r="H24" i="44"/>
  <c r="G23" i="44"/>
  <c r="F22" i="44"/>
  <c r="E21" i="44"/>
  <c r="D20" i="44"/>
  <c r="C19" i="44"/>
  <c r="B18" i="44"/>
  <c r="Q16" i="44"/>
  <c r="P15" i="44"/>
  <c r="O14" i="44"/>
  <c r="M13" i="44"/>
  <c r="N13" i="44" s="1"/>
  <c r="L27" i="45"/>
  <c r="K26" i="45"/>
  <c r="J25" i="45"/>
  <c r="I24" i="45"/>
  <c r="H23" i="45"/>
  <c r="G22" i="45"/>
  <c r="F21" i="45"/>
  <c r="E20" i="45"/>
  <c r="D19" i="45"/>
  <c r="C18" i="45"/>
  <c r="B17" i="45"/>
  <c r="Q15" i="45"/>
  <c r="P14" i="45"/>
  <c r="O13" i="45"/>
  <c r="M27" i="46"/>
  <c r="N27" i="46" s="1"/>
  <c r="L26" i="46"/>
  <c r="K25" i="46"/>
  <c r="J24" i="46"/>
  <c r="I23" i="46"/>
  <c r="H22" i="46"/>
  <c r="G21" i="46"/>
  <c r="F20" i="46"/>
  <c r="E19" i="46"/>
  <c r="D18" i="46"/>
  <c r="C17" i="46"/>
  <c r="B16" i="46"/>
  <c r="L26" i="40"/>
  <c r="N26" i="40" s="1"/>
  <c r="I23" i="40"/>
  <c r="J20" i="40"/>
  <c r="C18" i="40"/>
  <c r="F16" i="40"/>
  <c r="M14" i="40"/>
  <c r="N14" i="40" s="1"/>
  <c r="E13" i="40"/>
  <c r="K26" i="41"/>
  <c r="C25" i="41"/>
  <c r="I23" i="41"/>
  <c r="B22" i="41"/>
  <c r="G20" i="41"/>
  <c r="P18" i="41"/>
  <c r="F17" i="41"/>
  <c r="P15" i="41"/>
  <c r="K14" i="41"/>
  <c r="H13" i="41"/>
  <c r="E27" i="42"/>
  <c r="B26" i="42"/>
  <c r="M24" i="42"/>
  <c r="N24" i="42" s="1"/>
  <c r="J23" i="42"/>
  <c r="G22" i="42"/>
  <c r="C21" i="42"/>
  <c r="P19" i="42"/>
  <c r="L18" i="42"/>
  <c r="I17" i="42"/>
  <c r="F16" i="42"/>
  <c r="D15" i="42"/>
  <c r="B14" i="42"/>
  <c r="P27" i="43"/>
  <c r="M26" i="43"/>
  <c r="N26" i="43" s="1"/>
  <c r="K25" i="43"/>
  <c r="I24" i="43"/>
  <c r="G23" i="43"/>
  <c r="E22" i="43"/>
  <c r="C21" i="43"/>
  <c r="B20" i="43"/>
  <c r="Q18" i="43"/>
  <c r="P17" i="43"/>
  <c r="O16" i="43"/>
  <c r="M15" i="43"/>
  <c r="N15" i="43" s="1"/>
  <c r="L14" i="43"/>
  <c r="K13" i="43"/>
  <c r="J27" i="44"/>
  <c r="I26" i="44"/>
  <c r="H25" i="44"/>
  <c r="G24" i="44"/>
  <c r="F23" i="44"/>
  <c r="E22" i="44"/>
  <c r="D21" i="44"/>
  <c r="C20" i="44"/>
  <c r="B19" i="44"/>
  <c r="Q17" i="44"/>
  <c r="P16" i="44"/>
  <c r="O15" i="44"/>
  <c r="M14" i="44"/>
  <c r="N14" i="44" s="1"/>
  <c r="L13" i="44"/>
  <c r="K27" i="45"/>
  <c r="J26" i="45"/>
  <c r="I25" i="45"/>
  <c r="H24" i="45"/>
  <c r="G23" i="45"/>
  <c r="F22" i="45"/>
  <c r="E21" i="45"/>
  <c r="D20" i="45"/>
  <c r="C19" i="45"/>
  <c r="B18" i="45"/>
  <c r="Q16" i="45"/>
  <c r="P15" i="45"/>
  <c r="O14" i="45"/>
  <c r="M13" i="45"/>
  <c r="N13" i="45" s="1"/>
  <c r="L27" i="46"/>
  <c r="K26" i="46"/>
  <c r="J25" i="46"/>
  <c r="I24" i="46"/>
  <c r="J26" i="40"/>
  <c r="G23" i="40"/>
  <c r="H20" i="40"/>
  <c r="B18" i="40"/>
  <c r="D16" i="40"/>
  <c r="K14" i="40"/>
  <c r="C13" i="40"/>
  <c r="J26" i="41"/>
  <c r="B25" i="41"/>
  <c r="H23" i="41"/>
  <c r="P21" i="41"/>
  <c r="F20" i="41"/>
  <c r="O18" i="41"/>
  <c r="D17" i="41"/>
  <c r="M15" i="41"/>
  <c r="N15" i="41" s="1"/>
  <c r="J14" i="41"/>
  <c r="G13" i="41"/>
  <c r="D27" i="42"/>
  <c r="P25" i="42"/>
  <c r="L24" i="42"/>
  <c r="I23" i="42"/>
  <c r="E22" i="42"/>
  <c r="B21" i="42"/>
  <c r="O19" i="42"/>
  <c r="K18" i="42"/>
  <c r="G17" i="42"/>
  <c r="E16" i="42"/>
  <c r="C15" i="42"/>
  <c r="Q13" i="42"/>
  <c r="O27" i="43"/>
  <c r="L26" i="43"/>
  <c r="J25" i="43"/>
  <c r="H24" i="43"/>
  <c r="F23" i="43"/>
  <c r="D22" i="43"/>
  <c r="B21" i="43"/>
  <c r="Q19" i="43"/>
  <c r="P18" i="43"/>
  <c r="O17" i="43"/>
  <c r="M16" i="43"/>
  <c r="N16" i="43" s="1"/>
  <c r="L15" i="43"/>
  <c r="K14" i="43"/>
  <c r="J13" i="43"/>
  <c r="I27" i="44"/>
  <c r="H26" i="44"/>
  <c r="G25" i="44"/>
  <c r="F24" i="44"/>
  <c r="E23" i="44"/>
  <c r="D22" i="44"/>
  <c r="C21" i="44"/>
  <c r="B20" i="44"/>
  <c r="Q18" i="44"/>
  <c r="P17" i="44"/>
  <c r="O16" i="44"/>
  <c r="M15" i="44"/>
  <c r="N15" i="44" s="1"/>
  <c r="L14" i="44"/>
  <c r="K13" i="44"/>
  <c r="J27" i="45"/>
  <c r="I26" i="45"/>
  <c r="H25" i="45"/>
  <c r="G24" i="45"/>
  <c r="F23" i="45"/>
  <c r="E22" i="45"/>
  <c r="D21" i="45"/>
  <c r="C20" i="45"/>
  <c r="B19" i="45"/>
  <c r="Q17" i="45"/>
  <c r="P16" i="45"/>
  <c r="O15" i="45"/>
  <c r="M14" i="45"/>
  <c r="N14" i="45" s="1"/>
  <c r="L13" i="45"/>
  <c r="K27" i="46"/>
  <c r="J26" i="46"/>
  <c r="I25" i="46"/>
  <c r="H24" i="46"/>
  <c r="G23" i="46"/>
  <c r="F22" i="46"/>
  <c r="E21" i="46"/>
  <c r="D20" i="46"/>
  <c r="C19" i="46"/>
  <c r="B18" i="46"/>
  <c r="Q16" i="46"/>
  <c r="P15" i="46"/>
  <c r="O14" i="46"/>
  <c r="M13" i="46"/>
  <c r="N13" i="46" s="1"/>
  <c r="I26" i="40"/>
  <c r="F23" i="40"/>
  <c r="F20" i="40"/>
  <c r="Q17" i="40"/>
  <c r="B16" i="40"/>
  <c r="J14" i="40"/>
  <c r="Q27" i="41"/>
  <c r="H26" i="41"/>
  <c r="P24" i="41"/>
  <c r="G23" i="41"/>
  <c r="O21" i="41"/>
  <c r="E20" i="41"/>
  <c r="L18" i="41"/>
  <c r="C17" i="41"/>
  <c r="L15" i="41"/>
  <c r="I14" i="41"/>
  <c r="F13" i="41"/>
  <c r="C27" i="42"/>
  <c r="O25" i="42"/>
  <c r="K24" i="42"/>
  <c r="H23" i="42"/>
  <c r="D22" i="42"/>
  <c r="Q20" i="42"/>
  <c r="M19" i="42"/>
  <c r="N19" i="42" s="1"/>
  <c r="J18" i="42"/>
  <c r="F17" i="42"/>
  <c r="D16" i="42"/>
  <c r="B15" i="42"/>
  <c r="P13" i="42"/>
  <c r="M27" i="43"/>
  <c r="N27" i="43" s="1"/>
  <c r="K26" i="43"/>
  <c r="I25" i="43"/>
  <c r="G24" i="43"/>
  <c r="E23" i="43"/>
  <c r="C22" i="43"/>
  <c r="Q20" i="43"/>
  <c r="P19" i="43"/>
  <c r="O18" i="43"/>
  <c r="M17" i="43"/>
  <c r="N17" i="43" s="1"/>
  <c r="L16" i="43"/>
  <c r="K15" i="43"/>
  <c r="J14" i="43"/>
  <c r="I13" i="43"/>
  <c r="H27" i="44"/>
  <c r="G26" i="44"/>
  <c r="F25" i="44"/>
  <c r="E24" i="44"/>
  <c r="D23" i="44"/>
  <c r="C22" i="44"/>
  <c r="B21" i="44"/>
  <c r="Q19" i="44"/>
  <c r="P18" i="44"/>
  <c r="O17" i="44"/>
  <c r="M16" i="44"/>
  <c r="N16" i="44" s="1"/>
  <c r="L15" i="44"/>
  <c r="K14" i="44"/>
  <c r="J13" i="44"/>
  <c r="I27" i="45"/>
  <c r="H26" i="45"/>
  <c r="G25" i="45"/>
  <c r="F24" i="45"/>
  <c r="E23" i="45"/>
  <c r="D22" i="45"/>
  <c r="C21" i="45"/>
  <c r="B20" i="45"/>
  <c r="Q18" i="45"/>
  <c r="P17" i="45"/>
  <c r="O16" i="45"/>
  <c r="M15" i="45"/>
  <c r="N15" i="45" s="1"/>
  <c r="L14" i="45"/>
  <c r="K13" i="45"/>
  <c r="J27" i="46"/>
  <c r="I26" i="46"/>
  <c r="H25" i="46"/>
  <c r="G24" i="46"/>
  <c r="F23" i="46"/>
  <c r="E22" i="46"/>
  <c r="D21" i="46"/>
  <c r="C20" i="46"/>
  <c r="B19" i="46"/>
  <c r="Q17" i="46"/>
  <c r="P16" i="46"/>
  <c r="O15" i="46"/>
  <c r="M14" i="46"/>
  <c r="N14" i="46" s="1"/>
  <c r="L13" i="46"/>
  <c r="B26" i="40"/>
  <c r="O22" i="40"/>
  <c r="D20" i="40"/>
  <c r="L17" i="40"/>
  <c r="N17" i="40" s="1"/>
  <c r="Q15" i="40"/>
  <c r="I14" i="40"/>
  <c r="O27" i="41"/>
  <c r="G26" i="41"/>
  <c r="M24" i="41"/>
  <c r="N24" i="41" s="1"/>
  <c r="E23" i="41"/>
  <c r="L21" i="41"/>
  <c r="D20" i="41"/>
  <c r="K18" i="41"/>
  <c r="B17" i="41"/>
  <c r="K15" i="41"/>
  <c r="H14" i="41"/>
  <c r="E13" i="41"/>
  <c r="Q26" i="42"/>
  <c r="M25" i="42"/>
  <c r="N25" i="42" s="1"/>
  <c r="J24" i="42"/>
  <c r="F23" i="42"/>
  <c r="C22" i="42"/>
  <c r="P20" i="42"/>
  <c r="L19" i="42"/>
  <c r="H18" i="42"/>
  <c r="E17" i="42"/>
  <c r="C16" i="42"/>
  <c r="Q14" i="42"/>
  <c r="O13" i="42"/>
  <c r="L27" i="43"/>
  <c r="J26" i="43"/>
  <c r="H25" i="43"/>
  <c r="F24" i="43"/>
  <c r="D23" i="43"/>
  <c r="B22" i="43"/>
  <c r="P20" i="43"/>
  <c r="O19" i="43"/>
  <c r="M18" i="43"/>
  <c r="N18" i="43" s="1"/>
  <c r="L17" i="43"/>
  <c r="K16" i="43"/>
  <c r="J15" i="43"/>
  <c r="I14" i="43"/>
  <c r="H13" i="43"/>
  <c r="G27" i="44"/>
  <c r="F26" i="44"/>
  <c r="E25" i="44"/>
  <c r="D24" i="44"/>
  <c r="C23" i="44"/>
  <c r="B22" i="44"/>
  <c r="Q20" i="44"/>
  <c r="P19" i="44"/>
  <c r="O18" i="44"/>
  <c r="M17" i="44"/>
  <c r="N17" i="44" s="1"/>
  <c r="L16" i="44"/>
  <c r="K15" i="44"/>
  <c r="J14" i="44"/>
  <c r="I13" i="44"/>
  <c r="H27" i="45"/>
  <c r="G26" i="45"/>
  <c r="F25" i="45"/>
  <c r="E24" i="45"/>
  <c r="D23" i="45"/>
  <c r="C22" i="45"/>
  <c r="B21" i="45"/>
  <c r="Q19" i="45"/>
  <c r="P18" i="45"/>
  <c r="O17" i="45"/>
  <c r="M16" i="45"/>
  <c r="N16" i="45" s="1"/>
  <c r="L15" i="45"/>
  <c r="K14" i="45"/>
  <c r="J13" i="45"/>
  <c r="I27" i="46"/>
  <c r="H26" i="46"/>
  <c r="G25" i="46"/>
  <c r="P25" i="40"/>
  <c r="L22" i="40"/>
  <c r="C20" i="40"/>
  <c r="J17" i="40"/>
  <c r="P15" i="40"/>
  <c r="G14" i="40"/>
  <c r="M27" i="41"/>
  <c r="N27" i="41" s="1"/>
  <c r="F26" i="41"/>
  <c r="K24" i="41"/>
  <c r="D23" i="41"/>
  <c r="J21" i="41"/>
  <c r="B20" i="41"/>
  <c r="I18" i="41"/>
  <c r="Q16" i="41"/>
  <c r="J15" i="41"/>
  <c r="G14" i="41"/>
  <c r="D13" i="41"/>
  <c r="P26" i="42"/>
  <c r="L25" i="42"/>
  <c r="I24" i="42"/>
  <c r="E23" i="42"/>
  <c r="B22" i="42"/>
  <c r="O20" i="42"/>
  <c r="K19" i="42"/>
  <c r="G18" i="42"/>
  <c r="D17" i="42"/>
  <c r="B16" i="42"/>
  <c r="P14" i="42"/>
  <c r="M13" i="42"/>
  <c r="N13" i="42" s="1"/>
  <c r="K27" i="43"/>
  <c r="I26" i="43"/>
  <c r="G25" i="43"/>
  <c r="E24" i="43"/>
  <c r="C23" i="43"/>
  <c r="Q21" i="43"/>
  <c r="O20" i="43"/>
  <c r="M19" i="43"/>
  <c r="N19" i="43" s="1"/>
  <c r="L18" i="43"/>
  <c r="K17" i="43"/>
  <c r="J16" i="43"/>
  <c r="I15" i="43"/>
  <c r="H14" i="43"/>
  <c r="G13" i="43"/>
  <c r="F27" i="44"/>
  <c r="E26" i="44"/>
  <c r="D25" i="44"/>
  <c r="C24" i="44"/>
  <c r="B23" i="44"/>
  <c r="Q21" i="44"/>
  <c r="P20" i="44"/>
  <c r="O19" i="44"/>
  <c r="M18" i="44"/>
  <c r="N18" i="44" s="1"/>
  <c r="L17" i="44"/>
  <c r="K16" i="44"/>
  <c r="J15" i="44"/>
  <c r="I14" i="44"/>
  <c r="H13" i="44"/>
  <c r="G27" i="45"/>
  <c r="F26" i="45"/>
  <c r="E25" i="45"/>
  <c r="D24" i="45"/>
  <c r="C23" i="45"/>
  <c r="B22" i="45"/>
  <c r="Q20" i="45"/>
  <c r="P19" i="45"/>
  <c r="O18" i="45"/>
  <c r="M17" i="45"/>
  <c r="N17" i="45" s="1"/>
  <c r="L16" i="45"/>
  <c r="K15" i="45"/>
  <c r="J14" i="45"/>
  <c r="I13" i="45"/>
  <c r="H27" i="46"/>
  <c r="G26" i="46"/>
  <c r="F25" i="46"/>
  <c r="E24" i="46"/>
  <c r="D23" i="46"/>
  <c r="C22" i="46"/>
  <c r="B21" i="46"/>
  <c r="Q19" i="46"/>
  <c r="P18" i="46"/>
  <c r="O17" i="46"/>
  <c r="M16" i="46"/>
  <c r="N16" i="46" s="1"/>
  <c r="L15" i="46"/>
  <c r="K14" i="46"/>
  <c r="J13" i="46"/>
  <c r="H25" i="40"/>
  <c r="F22" i="40"/>
  <c r="G19" i="40"/>
  <c r="E17" i="40"/>
  <c r="K15" i="40"/>
  <c r="B14" i="40"/>
  <c r="I27" i="41"/>
  <c r="Q25" i="41"/>
  <c r="H24" i="41"/>
  <c r="P22" i="41"/>
  <c r="F21" i="41"/>
  <c r="M19" i="41"/>
  <c r="N19" i="41" s="1"/>
  <c r="D18" i="41"/>
  <c r="L16" i="41"/>
  <c r="G15" i="41"/>
  <c r="C14" i="41"/>
  <c r="P27" i="42"/>
  <c r="L26" i="42"/>
  <c r="H25" i="42"/>
  <c r="E24" i="42"/>
  <c r="B23" i="42"/>
  <c r="O21" i="42"/>
  <c r="J20" i="42"/>
  <c r="G19" i="42"/>
  <c r="D18" i="42"/>
  <c r="Q16" i="42"/>
  <c r="O15" i="42"/>
  <c r="L14" i="42"/>
  <c r="J13" i="42"/>
  <c r="H27" i="43"/>
  <c r="F26" i="43"/>
  <c r="D25" i="43"/>
  <c r="B24" i="43"/>
  <c r="P22" i="43"/>
  <c r="L21" i="43"/>
  <c r="K20" i="43"/>
  <c r="J19" i="43"/>
  <c r="I18" i="43"/>
  <c r="H17" i="43"/>
  <c r="G16" i="43"/>
  <c r="F15" i="43"/>
  <c r="Q24" i="40"/>
  <c r="E22" i="40"/>
  <c r="E19" i="40"/>
  <c r="C17" i="40"/>
  <c r="J15" i="40"/>
  <c r="P13" i="40"/>
  <c r="H27" i="41"/>
  <c r="O25" i="41"/>
  <c r="F24" i="41"/>
  <c r="M22" i="41"/>
  <c r="N22" i="41" s="1"/>
  <c r="E21" i="41"/>
  <c r="L19" i="41"/>
  <c r="C18" i="41"/>
  <c r="J16" i="41"/>
  <c r="F15" i="41"/>
  <c r="B14" i="41"/>
  <c r="O27" i="42"/>
  <c r="K26" i="42"/>
  <c r="G25" i="42"/>
  <c r="D24" i="42"/>
  <c r="Q22" i="42"/>
  <c r="M21" i="42"/>
  <c r="N21" i="42" s="1"/>
  <c r="I20" i="42"/>
  <c r="F19" i="42"/>
  <c r="C18" i="42"/>
  <c r="P16" i="42"/>
  <c r="M15" i="42"/>
  <c r="N15" i="42" s="1"/>
  <c r="K14" i="42"/>
  <c r="I13" i="42"/>
  <c r="G27" i="43"/>
  <c r="E26" i="43"/>
  <c r="C25" i="43"/>
  <c r="Q23" i="43"/>
  <c r="M22" i="43"/>
  <c r="N22" i="43" s="1"/>
  <c r="K21" i="43"/>
  <c r="J20" i="43"/>
  <c r="I19" i="43"/>
  <c r="H18" i="43"/>
  <c r="G17" i="43"/>
  <c r="F16" i="43"/>
  <c r="E15" i="43"/>
  <c r="D14" i="43"/>
  <c r="C13" i="43"/>
  <c r="B27" i="44"/>
  <c r="Q25" i="44"/>
  <c r="P24" i="44"/>
  <c r="O23" i="44"/>
  <c r="M22" i="44"/>
  <c r="N22" i="44" s="1"/>
  <c r="L21" i="44"/>
  <c r="K20" i="44"/>
  <c r="J19" i="44"/>
  <c r="I18" i="44"/>
  <c r="H17" i="44"/>
  <c r="G16" i="44"/>
  <c r="F15" i="44"/>
  <c r="E14" i="44"/>
  <c r="D13" i="44"/>
  <c r="C27" i="45"/>
  <c r="B26" i="45"/>
  <c r="Q24" i="45"/>
  <c r="P23" i="45"/>
  <c r="O22" i="45"/>
  <c r="M21" i="45"/>
  <c r="N21" i="45" s="1"/>
  <c r="L20" i="45"/>
  <c r="K19" i="45"/>
  <c r="J18" i="45"/>
  <c r="I17" i="45"/>
  <c r="H16" i="45"/>
  <c r="G15" i="45"/>
  <c r="F14" i="45"/>
  <c r="E13" i="45"/>
  <c r="D27" i="46"/>
  <c r="C26" i="46"/>
  <c r="B25" i="46"/>
  <c r="Q23" i="46"/>
  <c r="P22" i="46"/>
  <c r="O21" i="46"/>
  <c r="M20" i="46"/>
  <c r="N20" i="46" s="1"/>
  <c r="L19" i="46"/>
  <c r="K18" i="46"/>
  <c r="J17" i="46"/>
  <c r="I16" i="46"/>
  <c r="H15" i="46"/>
  <c r="G14" i="46"/>
  <c r="F13" i="46"/>
  <c r="K25" i="40"/>
  <c r="D14" i="40"/>
  <c r="C21" i="41"/>
  <c r="B13" i="41"/>
  <c r="P21" i="42"/>
  <c r="L15" i="42"/>
  <c r="D24" i="43"/>
  <c r="J18" i="43"/>
  <c r="E13" i="43"/>
  <c r="Q23" i="44"/>
  <c r="L19" i="44"/>
  <c r="H15" i="44"/>
  <c r="D26" i="45"/>
  <c r="P21" i="45"/>
  <c r="K17" i="45"/>
  <c r="G13" i="45"/>
  <c r="D24" i="46"/>
  <c r="P21" i="46"/>
  <c r="G19" i="46"/>
  <c r="E17" i="46"/>
  <c r="C15" i="46"/>
  <c r="H13" i="46"/>
  <c r="F27" i="47"/>
  <c r="E26" i="47"/>
  <c r="D25" i="47"/>
  <c r="C24" i="47"/>
  <c r="B23" i="47"/>
  <c r="Q21" i="47"/>
  <c r="P20" i="47"/>
  <c r="O19" i="47"/>
  <c r="M18" i="47"/>
  <c r="N18" i="47" s="1"/>
  <c r="L17" i="47"/>
  <c r="K16" i="47"/>
  <c r="J15" i="47"/>
  <c r="I14" i="47"/>
  <c r="H13" i="47"/>
  <c r="G27" i="39"/>
  <c r="F26" i="39"/>
  <c r="E25" i="39"/>
  <c r="D24" i="39"/>
  <c r="C23" i="39"/>
  <c r="B22" i="39"/>
  <c r="Q20" i="39"/>
  <c r="P19" i="39"/>
  <c r="O18" i="39"/>
  <c r="M17" i="39"/>
  <c r="L16" i="39"/>
  <c r="K15" i="39"/>
  <c r="J14" i="39"/>
  <c r="I13" i="39"/>
  <c r="Q22" i="10"/>
  <c r="P17" i="10"/>
  <c r="K27" i="10"/>
  <c r="G26" i="10"/>
  <c r="C25" i="10"/>
  <c r="K23" i="10"/>
  <c r="G22" i="10"/>
  <c r="C21" i="10"/>
  <c r="K19" i="10"/>
  <c r="G18" i="10"/>
  <c r="C17" i="10"/>
  <c r="K15" i="10"/>
  <c r="G14" i="10"/>
  <c r="C13" i="10"/>
  <c r="P22" i="45"/>
  <c r="G25" i="47"/>
  <c r="L14" i="47"/>
  <c r="B19" i="39"/>
  <c r="B20" i="10"/>
  <c r="I25" i="40"/>
  <c r="O13" i="40"/>
  <c r="Q19" i="41"/>
  <c r="Q27" i="42"/>
  <c r="K21" i="42"/>
  <c r="O14" i="42"/>
  <c r="C24" i="43"/>
  <c r="G18" i="43"/>
  <c r="D13" i="43"/>
  <c r="P23" i="44"/>
  <c r="K19" i="44"/>
  <c r="G15" i="44"/>
  <c r="C26" i="45"/>
  <c r="O21" i="45"/>
  <c r="J17" i="45"/>
  <c r="F13" i="45"/>
  <c r="C24" i="46"/>
  <c r="M21" i="46"/>
  <c r="N21" i="46" s="1"/>
  <c r="D19" i="46"/>
  <c r="B17" i="46"/>
  <c r="B15" i="46"/>
  <c r="G13" i="46"/>
  <c r="E27" i="47"/>
  <c r="D26" i="47"/>
  <c r="C25" i="47"/>
  <c r="B24" i="47"/>
  <c r="Q22" i="47"/>
  <c r="P21" i="47"/>
  <c r="O20" i="47"/>
  <c r="M19" i="47"/>
  <c r="N19" i="47" s="1"/>
  <c r="L18" i="47"/>
  <c r="K17" i="47"/>
  <c r="J16" i="47"/>
  <c r="I15" i="47"/>
  <c r="H14" i="47"/>
  <c r="G13" i="47"/>
  <c r="F27" i="39"/>
  <c r="E26" i="39"/>
  <c r="D25" i="39"/>
  <c r="C24" i="39"/>
  <c r="B23" i="39"/>
  <c r="Q21" i="39"/>
  <c r="P20" i="39"/>
  <c r="O19" i="39"/>
  <c r="M18" i="39"/>
  <c r="N18" i="39" s="1"/>
  <c r="L17" i="39"/>
  <c r="K16" i="39"/>
  <c r="J15" i="39"/>
  <c r="I14" i="39"/>
  <c r="H13" i="39"/>
  <c r="Q27" i="10"/>
  <c r="P22" i="10"/>
  <c r="O17" i="10"/>
  <c r="J27" i="10"/>
  <c r="F26" i="10"/>
  <c r="B25" i="10"/>
  <c r="J23" i="10"/>
  <c r="F22" i="10"/>
  <c r="B21" i="10"/>
  <c r="J19" i="10"/>
  <c r="F18" i="10"/>
  <c r="B17" i="10"/>
  <c r="J15" i="10"/>
  <c r="F14" i="10"/>
  <c r="B13" i="10"/>
  <c r="D27" i="45"/>
  <c r="I27" i="47"/>
  <c r="K13" i="47"/>
  <c r="M14" i="39"/>
  <c r="N14" i="39" s="1"/>
  <c r="F25" i="10"/>
  <c r="Q15" i="42"/>
  <c r="M22" i="45"/>
  <c r="N22" i="45" s="1"/>
  <c r="K13" i="46"/>
  <c r="M16" i="47"/>
  <c r="N16" i="47" s="1"/>
  <c r="M15" i="39"/>
  <c r="E17" i="10"/>
  <c r="O24" i="40"/>
  <c r="L27" i="41"/>
  <c r="P19" i="41"/>
  <c r="M27" i="42"/>
  <c r="N27" i="42" s="1"/>
  <c r="M20" i="42"/>
  <c r="N20" i="42" s="1"/>
  <c r="M14" i="42"/>
  <c r="N14" i="42" s="1"/>
  <c r="O23" i="43"/>
  <c r="J17" i="43"/>
  <c r="B13" i="43"/>
  <c r="M23" i="44"/>
  <c r="N23" i="44" s="1"/>
  <c r="I19" i="44"/>
  <c r="E15" i="44"/>
  <c r="Q25" i="45"/>
  <c r="L21" i="45"/>
  <c r="H17" i="45"/>
  <c r="D13" i="45"/>
  <c r="B24" i="46"/>
  <c r="I21" i="46"/>
  <c r="Q18" i="46"/>
  <c r="O16" i="46"/>
  <c r="Q14" i="46"/>
  <c r="E13" i="46"/>
  <c r="D27" i="47"/>
  <c r="C26" i="47"/>
  <c r="B25" i="47"/>
  <c r="Q23" i="47"/>
  <c r="P22" i="47"/>
  <c r="O21" i="47"/>
  <c r="M20" i="47"/>
  <c r="N20" i="47" s="1"/>
  <c r="L19" i="47"/>
  <c r="K18" i="47"/>
  <c r="J17" i="47"/>
  <c r="I16" i="47"/>
  <c r="H15" i="47"/>
  <c r="G14" i="47"/>
  <c r="F13" i="47"/>
  <c r="E27" i="39"/>
  <c r="D26" i="39"/>
  <c r="C25" i="39"/>
  <c r="B24" i="39"/>
  <c r="Q22" i="39"/>
  <c r="P21" i="39"/>
  <c r="O20" i="39"/>
  <c r="M19" i="39"/>
  <c r="L18" i="39"/>
  <c r="K17" i="39"/>
  <c r="J16" i="39"/>
  <c r="I15" i="39"/>
  <c r="H14" i="39"/>
  <c r="G13" i="39"/>
  <c r="P27" i="10"/>
  <c r="O22" i="10"/>
  <c r="Q16" i="10"/>
  <c r="I27" i="10"/>
  <c r="E26" i="10"/>
  <c r="M24" i="10"/>
  <c r="N24" i="10" s="1"/>
  <c r="I23" i="10"/>
  <c r="E22" i="10"/>
  <c r="M20" i="10"/>
  <c r="I19" i="10"/>
  <c r="E18" i="10"/>
  <c r="M16" i="10"/>
  <c r="N16" i="10" s="1"/>
  <c r="I15" i="10"/>
  <c r="E14" i="10"/>
  <c r="H16" i="44"/>
  <c r="G14" i="45"/>
  <c r="I15" i="46"/>
  <c r="P17" i="47"/>
  <c r="H25" i="39"/>
  <c r="Q23" i="10"/>
  <c r="J20" i="44"/>
  <c r="J13" i="47"/>
  <c r="O16" i="39"/>
  <c r="I22" i="10"/>
  <c r="Q13" i="41"/>
  <c r="B25" i="43"/>
  <c r="M19" i="44"/>
  <c r="N19" i="44" s="1"/>
  <c r="Q21" i="45"/>
  <c r="Q21" i="46"/>
  <c r="I13" i="46"/>
  <c r="C23" i="47"/>
  <c r="P19" i="47"/>
  <c r="J22" i="40"/>
  <c r="K27" i="41"/>
  <c r="J19" i="41"/>
  <c r="O26" i="42"/>
  <c r="L20" i="42"/>
  <c r="J14" i="42"/>
  <c r="B23" i="43"/>
  <c r="I17" i="43"/>
  <c r="E27" i="44"/>
  <c r="Q22" i="44"/>
  <c r="L18" i="44"/>
  <c r="H14" i="44"/>
  <c r="D25" i="45"/>
  <c r="P20" i="45"/>
  <c r="K16" i="45"/>
  <c r="G27" i="46"/>
  <c r="P23" i="46"/>
  <c r="F21" i="46"/>
  <c r="O18" i="46"/>
  <c r="L16" i="46"/>
  <c r="P14" i="46"/>
  <c r="D13" i="46"/>
  <c r="C27" i="47"/>
  <c r="B26" i="47"/>
  <c r="Q24" i="47"/>
  <c r="P23" i="47"/>
  <c r="O22" i="47"/>
  <c r="M21" i="47"/>
  <c r="N21" i="47" s="1"/>
  <c r="L20" i="47"/>
  <c r="K19" i="47"/>
  <c r="J18" i="47"/>
  <c r="I17" i="47"/>
  <c r="H16" i="47"/>
  <c r="G15" i="47"/>
  <c r="F14" i="47"/>
  <c r="E13" i="47"/>
  <c r="D27" i="39"/>
  <c r="C26" i="39"/>
  <c r="B25" i="39"/>
  <c r="Q23" i="39"/>
  <c r="P22" i="39"/>
  <c r="O21" i="39"/>
  <c r="M20" i="39"/>
  <c r="L19" i="39"/>
  <c r="K18" i="39"/>
  <c r="J17" i="39"/>
  <c r="I16" i="39"/>
  <c r="H15" i="39"/>
  <c r="G14" i="39"/>
  <c r="F13" i="39"/>
  <c r="O27" i="10"/>
  <c r="Q21" i="10"/>
  <c r="P16" i="10"/>
  <c r="H27" i="10"/>
  <c r="D26" i="10"/>
  <c r="L24" i="10"/>
  <c r="H23" i="10"/>
  <c r="D22" i="10"/>
  <c r="L20" i="10"/>
  <c r="H19" i="10"/>
  <c r="D18" i="10"/>
  <c r="L16" i="10"/>
  <c r="H15" i="10"/>
  <c r="D14" i="10"/>
  <c r="O16" i="42"/>
  <c r="H26" i="47"/>
  <c r="E22" i="39"/>
  <c r="B16" i="10"/>
  <c r="I17" i="46"/>
  <c r="M23" i="10"/>
  <c r="N23" i="10" s="1"/>
  <c r="H22" i="40"/>
  <c r="G27" i="41"/>
  <c r="G18" i="41"/>
  <c r="M26" i="42"/>
  <c r="N26" i="42" s="1"/>
  <c r="H20" i="42"/>
  <c r="L13" i="42"/>
  <c r="Q22" i="43"/>
  <c r="F17" i="43"/>
  <c r="D27" i="44"/>
  <c r="P22" i="44"/>
  <c r="K18" i="44"/>
  <c r="G14" i="44"/>
  <c r="C25" i="45"/>
  <c r="O20" i="45"/>
  <c r="J16" i="45"/>
  <c r="F27" i="46"/>
  <c r="K23" i="46"/>
  <c r="C21" i="46"/>
  <c r="M18" i="46"/>
  <c r="N18" i="46" s="1"/>
  <c r="K16" i="46"/>
  <c r="L14" i="46"/>
  <c r="C13" i="46"/>
  <c r="B27" i="47"/>
  <c r="Q25" i="47"/>
  <c r="P24" i="47"/>
  <c r="O23" i="47"/>
  <c r="M22" i="47"/>
  <c r="N22" i="47" s="1"/>
  <c r="L21" i="47"/>
  <c r="K20" i="47"/>
  <c r="J19" i="47"/>
  <c r="I18" i="47"/>
  <c r="H17" i="47"/>
  <c r="G16" i="47"/>
  <c r="F15" i="47"/>
  <c r="E14" i="47"/>
  <c r="D13" i="47"/>
  <c r="C27" i="39"/>
  <c r="B26" i="39"/>
  <c r="Q24" i="39"/>
  <c r="P23" i="39"/>
  <c r="O22" i="39"/>
  <c r="M21" i="39"/>
  <c r="N21" i="39" s="1"/>
  <c r="L20" i="39"/>
  <c r="K19" i="39"/>
  <c r="J18" i="39"/>
  <c r="I17" i="39"/>
  <c r="H16" i="39"/>
  <c r="G15" i="39"/>
  <c r="F14" i="39"/>
  <c r="E13" i="39"/>
  <c r="Q26" i="10"/>
  <c r="P21" i="10"/>
  <c r="O16" i="10"/>
  <c r="G27" i="10"/>
  <c r="C26" i="10"/>
  <c r="K24" i="10"/>
  <c r="G23" i="10"/>
  <c r="C22" i="10"/>
  <c r="K20" i="10"/>
  <c r="G19" i="10"/>
  <c r="C18" i="10"/>
  <c r="K16" i="10"/>
  <c r="G15" i="10"/>
  <c r="C14" i="10"/>
  <c r="K19" i="43"/>
  <c r="C25" i="46"/>
  <c r="D22" i="47"/>
  <c r="I26" i="39"/>
  <c r="J26" i="10"/>
  <c r="H15" i="40"/>
  <c r="E14" i="45"/>
  <c r="C22" i="47"/>
  <c r="K14" i="47"/>
  <c r="B20" i="39"/>
  <c r="M27" i="10"/>
  <c r="E13" i="10"/>
  <c r="M21" i="40"/>
  <c r="N21" i="40" s="1"/>
  <c r="D26" i="41"/>
  <c r="E18" i="41"/>
  <c r="I26" i="42"/>
  <c r="I19" i="42"/>
  <c r="K13" i="42"/>
  <c r="L22" i="43"/>
  <c r="I16" i="43"/>
  <c r="C27" i="44"/>
  <c r="O22" i="44"/>
  <c r="J18" i="44"/>
  <c r="F14" i="44"/>
  <c r="B25" i="45"/>
  <c r="M20" i="45"/>
  <c r="N20" i="45" s="1"/>
  <c r="I16" i="45"/>
  <c r="E27" i="46"/>
  <c r="H23" i="46"/>
  <c r="Q20" i="46"/>
  <c r="L18" i="46"/>
  <c r="J16" i="46"/>
  <c r="J14" i="46"/>
  <c r="B13" i="46"/>
  <c r="Q26" i="47"/>
  <c r="P25" i="47"/>
  <c r="O24" i="47"/>
  <c r="M23" i="47"/>
  <c r="N23" i="47" s="1"/>
  <c r="L22" i="47"/>
  <c r="K21" i="47"/>
  <c r="J20" i="47"/>
  <c r="I19" i="47"/>
  <c r="H18" i="47"/>
  <c r="G17" i="47"/>
  <c r="F16" i="47"/>
  <c r="E15" i="47"/>
  <c r="D14" i="47"/>
  <c r="C13" i="47"/>
  <c r="B27" i="39"/>
  <c r="Q25" i="39"/>
  <c r="P24" i="39"/>
  <c r="O23" i="39"/>
  <c r="M22" i="39"/>
  <c r="L21" i="39"/>
  <c r="K20" i="39"/>
  <c r="J19" i="39"/>
  <c r="I18" i="39"/>
  <c r="H17" i="39"/>
  <c r="G16" i="39"/>
  <c r="F15" i="39"/>
  <c r="E14" i="39"/>
  <c r="D13" i="39"/>
  <c r="P26" i="10"/>
  <c r="O21" i="10"/>
  <c r="Q15" i="10"/>
  <c r="F27" i="10"/>
  <c r="B26" i="10"/>
  <c r="J24" i="10"/>
  <c r="F23" i="10"/>
  <c r="B22" i="10"/>
  <c r="J20" i="10"/>
  <c r="F19" i="10"/>
  <c r="B18" i="10"/>
  <c r="J16" i="10"/>
  <c r="F15" i="10"/>
  <c r="B14" i="10"/>
  <c r="E14" i="43"/>
  <c r="C21" i="47"/>
  <c r="C20" i="39"/>
  <c r="F21" i="10"/>
  <c r="O24" i="44"/>
  <c r="F25" i="47"/>
  <c r="H26" i="39"/>
  <c r="P23" i="10"/>
  <c r="Q21" i="42"/>
  <c r="F24" i="46"/>
  <c r="F26" i="47"/>
  <c r="K19" i="40"/>
  <c r="C26" i="41"/>
  <c r="B18" i="41"/>
  <c r="K25" i="42"/>
  <c r="H19" i="42"/>
  <c r="H13" i="42"/>
  <c r="P21" i="43"/>
  <c r="H16" i="43"/>
  <c r="Q26" i="44"/>
  <c r="L22" i="44"/>
  <c r="H18" i="44"/>
  <c r="D14" i="44"/>
  <c r="P24" i="45"/>
  <c r="K20" i="45"/>
  <c r="G16" i="45"/>
  <c r="C27" i="46"/>
  <c r="E23" i="46"/>
  <c r="P20" i="46"/>
  <c r="J18" i="46"/>
  <c r="H16" i="46"/>
  <c r="I14" i="46"/>
  <c r="Q27" i="47"/>
  <c r="P26" i="47"/>
  <c r="O25" i="47"/>
  <c r="M24" i="47"/>
  <c r="N24" i="47" s="1"/>
  <c r="L23" i="47"/>
  <c r="K22" i="47"/>
  <c r="J21" i="47"/>
  <c r="I20" i="47"/>
  <c r="H19" i="47"/>
  <c r="G18" i="47"/>
  <c r="F17" i="47"/>
  <c r="E16" i="47"/>
  <c r="D15" i="47"/>
  <c r="C14" i="47"/>
  <c r="B13" i="47"/>
  <c r="Q26" i="39"/>
  <c r="P25" i="39"/>
  <c r="O24" i="39"/>
  <c r="M23" i="39"/>
  <c r="L22" i="39"/>
  <c r="K21" i="39"/>
  <c r="J20" i="39"/>
  <c r="I19" i="39"/>
  <c r="H18" i="39"/>
  <c r="G17" i="39"/>
  <c r="F16" i="39"/>
  <c r="E15" i="39"/>
  <c r="D14" i="39"/>
  <c r="C13" i="39"/>
  <c r="O26" i="10"/>
  <c r="Q20" i="10"/>
  <c r="P15" i="10"/>
  <c r="E27" i="10"/>
  <c r="M25" i="10"/>
  <c r="I24" i="10"/>
  <c r="E23" i="10"/>
  <c r="M21" i="10"/>
  <c r="N21" i="10" s="1"/>
  <c r="I20" i="10"/>
  <c r="E19" i="10"/>
  <c r="M17" i="10"/>
  <c r="I16" i="10"/>
  <c r="E15" i="10"/>
  <c r="M13" i="10"/>
  <c r="L15" i="40"/>
  <c r="N15" i="40" s="1"/>
  <c r="F24" i="47"/>
  <c r="D21" i="39"/>
  <c r="B24" i="10"/>
  <c r="E25" i="43"/>
  <c r="M19" i="46"/>
  <c r="N19" i="46" s="1"/>
  <c r="B21" i="47"/>
  <c r="F24" i="39"/>
  <c r="O18" i="10"/>
  <c r="I14" i="10"/>
  <c r="F14" i="40"/>
  <c r="K18" i="43"/>
  <c r="I15" i="44"/>
  <c r="L17" i="45"/>
  <c r="K19" i="46"/>
  <c r="G27" i="47"/>
  <c r="B22" i="47"/>
  <c r="I19" i="40"/>
  <c r="L25" i="41"/>
  <c r="O16" i="41"/>
  <c r="J25" i="42"/>
  <c r="E19" i="42"/>
  <c r="J27" i="43"/>
  <c r="O21" i="43"/>
  <c r="E16" i="43"/>
  <c r="D26" i="44"/>
  <c r="P21" i="44"/>
  <c r="K17" i="44"/>
  <c r="G13" i="44"/>
  <c r="C24" i="45"/>
  <c r="O19" i="45"/>
  <c r="J15" i="45"/>
  <c r="F26" i="46"/>
  <c r="C23" i="46"/>
  <c r="O20" i="46"/>
  <c r="G18" i="46"/>
  <c r="E16" i="46"/>
  <c r="H14" i="46"/>
  <c r="P27" i="47"/>
  <c r="O26" i="47"/>
  <c r="M25" i="47"/>
  <c r="N25" i="47" s="1"/>
  <c r="L24" i="47"/>
  <c r="K23" i="47"/>
  <c r="J22" i="47"/>
  <c r="I21" i="47"/>
  <c r="H20" i="47"/>
  <c r="G19" i="47"/>
  <c r="F18" i="47"/>
  <c r="E17" i="47"/>
  <c r="D16" i="47"/>
  <c r="C15" i="47"/>
  <c r="B14" i="47"/>
  <c r="Q27" i="39"/>
  <c r="P26" i="39"/>
  <c r="O25" i="39"/>
  <c r="M24" i="39"/>
  <c r="N24" i="39" s="1"/>
  <c r="L23" i="39"/>
  <c r="K22" i="39"/>
  <c r="J21" i="39"/>
  <c r="I20" i="39"/>
  <c r="H19" i="39"/>
  <c r="G18" i="39"/>
  <c r="F17" i="39"/>
  <c r="E16" i="39"/>
  <c r="D15" i="39"/>
  <c r="C14" i="39"/>
  <c r="B13" i="39"/>
  <c r="Q25" i="10"/>
  <c r="P20" i="10"/>
  <c r="O15" i="10"/>
  <c r="D27" i="10"/>
  <c r="L25" i="10"/>
  <c r="H24" i="10"/>
  <c r="D23" i="10"/>
  <c r="L21" i="10"/>
  <c r="H20" i="10"/>
  <c r="D19" i="10"/>
  <c r="L17" i="10"/>
  <c r="H16" i="10"/>
  <c r="D15" i="10"/>
  <c r="L13" i="10"/>
  <c r="F25" i="43"/>
  <c r="E23" i="47"/>
  <c r="G24" i="39"/>
  <c r="O13" i="10"/>
  <c r="P22" i="42"/>
  <c r="I18" i="45"/>
  <c r="G26" i="47"/>
  <c r="O17" i="47"/>
  <c r="Q18" i="39"/>
  <c r="I18" i="10"/>
  <c r="C19" i="40"/>
  <c r="J24" i="41"/>
  <c r="M16" i="41"/>
  <c r="N16" i="41" s="1"/>
  <c r="F25" i="42"/>
  <c r="F18" i="42"/>
  <c r="I27" i="43"/>
  <c r="J21" i="43"/>
  <c r="H15" i="43"/>
  <c r="C26" i="44"/>
  <c r="O21" i="44"/>
  <c r="J17" i="44"/>
  <c r="F13" i="44"/>
  <c r="B24" i="45"/>
  <c r="M19" i="45"/>
  <c r="N19" i="45" s="1"/>
  <c r="I15" i="45"/>
  <c r="E26" i="46"/>
  <c r="B23" i="46"/>
  <c r="L20" i="46"/>
  <c r="F18" i="46"/>
  <c r="D16" i="46"/>
  <c r="F14" i="46"/>
  <c r="O27" i="47"/>
  <c r="M26" i="47"/>
  <c r="N26" i="47" s="1"/>
  <c r="L25" i="47"/>
  <c r="K24" i="47"/>
  <c r="J23" i="47"/>
  <c r="I22" i="47"/>
  <c r="H21" i="47"/>
  <c r="G20" i="47"/>
  <c r="F19" i="47"/>
  <c r="E18" i="47"/>
  <c r="D17" i="47"/>
  <c r="C16" i="47"/>
  <c r="B15" i="47"/>
  <c r="Q13" i="47"/>
  <c r="P27" i="39"/>
  <c r="O26" i="39"/>
  <c r="M25" i="39"/>
  <c r="L24" i="39"/>
  <c r="K23" i="39"/>
  <c r="J22" i="39"/>
  <c r="I21" i="39"/>
  <c r="H20" i="39"/>
  <c r="G19" i="39"/>
  <c r="F18" i="39"/>
  <c r="E17" i="39"/>
  <c r="D16" i="39"/>
  <c r="C15" i="39"/>
  <c r="B14" i="39"/>
  <c r="P25" i="10"/>
  <c r="O20" i="10"/>
  <c r="Q14" i="10"/>
  <c r="C27" i="10"/>
  <c r="K25" i="10"/>
  <c r="G24" i="10"/>
  <c r="C23" i="10"/>
  <c r="K21" i="10"/>
  <c r="G20" i="10"/>
  <c r="C19" i="10"/>
  <c r="K17" i="10"/>
  <c r="G16" i="10"/>
  <c r="C15" i="10"/>
  <c r="K13" i="10"/>
  <c r="C23" i="42"/>
  <c r="D22" i="46"/>
  <c r="M15" i="47"/>
  <c r="N15" i="47" s="1"/>
  <c r="O15" i="39"/>
  <c r="J22" i="10"/>
  <c r="H19" i="43"/>
  <c r="Q24" i="46"/>
  <c r="D23" i="47"/>
  <c r="L15" i="47"/>
  <c r="D22" i="39"/>
  <c r="I26" i="10"/>
  <c r="M15" i="10"/>
  <c r="N15" i="10" s="1"/>
  <c r="G21" i="41"/>
  <c r="F13" i="43"/>
  <c r="E26" i="45"/>
  <c r="H13" i="45"/>
  <c r="D15" i="46"/>
  <c r="D24" i="47"/>
  <c r="O18" i="47"/>
  <c r="I17" i="40"/>
  <c r="I24" i="41"/>
  <c r="I16" i="41"/>
  <c r="G24" i="42"/>
  <c r="E18" i="42"/>
  <c r="F27" i="43"/>
  <c r="M20" i="43"/>
  <c r="N20" i="43" s="1"/>
  <c r="G15" i="43"/>
  <c r="B26" i="44"/>
  <c r="M21" i="44"/>
  <c r="N21" i="44" s="1"/>
  <c r="I17" i="44"/>
  <c r="E13" i="44"/>
  <c r="Q23" i="45"/>
  <c r="L19" i="45"/>
  <c r="H15" i="45"/>
  <c r="D26" i="46"/>
  <c r="Q22" i="46"/>
  <c r="H20" i="46"/>
  <c r="C18" i="46"/>
  <c r="Q15" i="46"/>
  <c r="C14" i="46"/>
  <c r="M27" i="47"/>
  <c r="N27" i="47" s="1"/>
  <c r="L26" i="47"/>
  <c r="K25" i="47"/>
  <c r="J24" i="47"/>
  <c r="I23" i="47"/>
  <c r="H22" i="47"/>
  <c r="G21" i="47"/>
  <c r="F20" i="47"/>
  <c r="E19" i="47"/>
  <c r="D18" i="47"/>
  <c r="C17" i="47"/>
  <c r="B16" i="47"/>
  <c r="Q14" i="47"/>
  <c r="P13" i="47"/>
  <c r="O27" i="39"/>
  <c r="M26" i="39"/>
  <c r="L25" i="39"/>
  <c r="K24" i="39"/>
  <c r="J23" i="39"/>
  <c r="I22" i="39"/>
  <c r="H21" i="39"/>
  <c r="G20" i="39"/>
  <c r="F19" i="39"/>
  <c r="E18" i="39"/>
  <c r="D17" i="39"/>
  <c r="C16" i="39"/>
  <c r="B15" i="39"/>
  <c r="Q13" i="39"/>
  <c r="O25" i="10"/>
  <c r="Q19" i="10"/>
  <c r="P14" i="10"/>
  <c r="B27" i="10"/>
  <c r="J25" i="10"/>
  <c r="F24" i="10"/>
  <c r="B23" i="10"/>
  <c r="J21" i="10"/>
  <c r="F20" i="10"/>
  <c r="B19" i="10"/>
  <c r="J17" i="10"/>
  <c r="F16" i="10"/>
  <c r="B15" i="10"/>
  <c r="J13" i="10"/>
  <c r="Q24" i="44"/>
  <c r="B20" i="47"/>
  <c r="Q17" i="39"/>
  <c r="F13" i="10"/>
  <c r="F16" i="44"/>
  <c r="C21" i="39"/>
  <c r="B24" i="44"/>
  <c r="G17" i="40"/>
  <c r="E24" i="41"/>
  <c r="I15" i="41"/>
  <c r="F24" i="42"/>
  <c r="Q17" i="42"/>
  <c r="H26" i="43"/>
  <c r="L20" i="43"/>
  <c r="D15" i="43"/>
  <c r="P25" i="44"/>
  <c r="K21" i="44"/>
  <c r="G17" i="44"/>
  <c r="C13" i="44"/>
  <c r="O23" i="45"/>
  <c r="J19" i="45"/>
  <c r="F15" i="45"/>
  <c r="B26" i="46"/>
  <c r="O22" i="46"/>
  <c r="E20" i="46"/>
  <c r="P17" i="46"/>
  <c r="M15" i="46"/>
  <c r="N15" i="46" s="1"/>
  <c r="B14" i="46"/>
  <c r="L27" i="47"/>
  <c r="K26" i="47"/>
  <c r="J25" i="47"/>
  <c r="I24" i="47"/>
  <c r="H23" i="47"/>
  <c r="G22" i="47"/>
  <c r="F21" i="47"/>
  <c r="E20" i="47"/>
  <c r="D19" i="47"/>
  <c r="C18" i="47"/>
  <c r="B17" i="47"/>
  <c r="Q15" i="47"/>
  <c r="P14" i="47"/>
  <c r="O13" i="47"/>
  <c r="M27" i="39"/>
  <c r="N27" i="39" s="1"/>
  <c r="L26" i="39"/>
  <c r="K25" i="39"/>
  <c r="J24" i="39"/>
  <c r="I23" i="39"/>
  <c r="H22" i="39"/>
  <c r="G21" i="39"/>
  <c r="F20" i="39"/>
  <c r="E19" i="39"/>
  <c r="D18" i="39"/>
  <c r="C17" i="39"/>
  <c r="B16" i="39"/>
  <c r="Q14" i="39"/>
  <c r="P13" i="39"/>
  <c r="Q24" i="10"/>
  <c r="P19" i="10"/>
  <c r="O14" i="10"/>
  <c r="M26" i="10"/>
  <c r="N26" i="10" s="1"/>
  <c r="I25" i="10"/>
  <c r="E24" i="10"/>
  <c r="M22" i="10"/>
  <c r="I21" i="10"/>
  <c r="E20" i="10"/>
  <c r="M18" i="10"/>
  <c r="N18" i="10" s="1"/>
  <c r="I17" i="10"/>
  <c r="E16" i="10"/>
  <c r="M14" i="10"/>
  <c r="N14" i="10" s="1"/>
  <c r="I13" i="10"/>
  <c r="L20" i="44"/>
  <c r="K18" i="45"/>
  <c r="K17" i="46"/>
  <c r="Q18" i="47"/>
  <c r="F23" i="39"/>
  <c r="P18" i="10"/>
  <c r="J14" i="10"/>
  <c r="H21" i="41"/>
  <c r="H27" i="47"/>
  <c r="I27" i="39"/>
  <c r="L14" i="39"/>
  <c r="E21" i="10"/>
  <c r="P15" i="42"/>
  <c r="F17" i="46"/>
  <c r="E25" i="47"/>
  <c r="Q20" i="47"/>
  <c r="B17" i="40"/>
  <c r="C23" i="41"/>
  <c r="H15" i="41"/>
  <c r="C24" i="42"/>
  <c r="C17" i="42"/>
  <c r="G26" i="43"/>
  <c r="I20" i="43"/>
  <c r="G14" i="43"/>
  <c r="C25" i="44"/>
  <c r="O20" i="44"/>
  <c r="J16" i="44"/>
  <c r="F27" i="45"/>
  <c r="B23" i="45"/>
  <c r="M18" i="45"/>
  <c r="N18" i="45" s="1"/>
  <c r="I14" i="45"/>
  <c r="E25" i="46"/>
  <c r="J22" i="46"/>
  <c r="B20" i="46"/>
  <c r="M17" i="46"/>
  <c r="N17" i="46" s="1"/>
  <c r="K15" i="46"/>
  <c r="Q13" i="46"/>
  <c r="K27" i="47"/>
  <c r="J26" i="47"/>
  <c r="I25" i="47"/>
  <c r="H24" i="47"/>
  <c r="G23" i="47"/>
  <c r="F22" i="47"/>
  <c r="E21" i="47"/>
  <c r="D20" i="47"/>
  <c r="C19" i="47"/>
  <c r="B18" i="47"/>
  <c r="Q16" i="47"/>
  <c r="P15" i="47"/>
  <c r="O14" i="47"/>
  <c r="M13" i="47"/>
  <c r="N13" i="47" s="1"/>
  <c r="L27" i="39"/>
  <c r="K26" i="39"/>
  <c r="J25" i="39"/>
  <c r="I24" i="39"/>
  <c r="H23" i="39"/>
  <c r="G22" i="39"/>
  <c r="F21" i="39"/>
  <c r="E20" i="39"/>
  <c r="D19" i="39"/>
  <c r="C18" i="39"/>
  <c r="B17" i="39"/>
  <c r="Q15" i="39"/>
  <c r="P14" i="39"/>
  <c r="O13" i="39"/>
  <c r="P24" i="10"/>
  <c r="O19" i="10"/>
  <c r="Q13" i="10"/>
  <c r="L26" i="10"/>
  <c r="H25" i="10"/>
  <c r="D24" i="10"/>
  <c r="L22" i="10"/>
  <c r="H21" i="10"/>
  <c r="D20" i="10"/>
  <c r="L18" i="10"/>
  <c r="H17" i="10"/>
  <c r="D16" i="10"/>
  <c r="L14" i="10"/>
  <c r="H13" i="10"/>
  <c r="K22" i="41"/>
  <c r="O13" i="46"/>
  <c r="J27" i="39"/>
  <c r="L13" i="39"/>
  <c r="J18" i="10"/>
  <c r="E14" i="41"/>
  <c r="B27" i="45"/>
  <c r="G15" i="46"/>
  <c r="Q19" i="47"/>
  <c r="G25" i="39"/>
  <c r="P17" i="39"/>
  <c r="E25" i="10"/>
  <c r="O15" i="40"/>
  <c r="Q22" i="41"/>
  <c r="D15" i="41"/>
  <c r="D23" i="42"/>
  <c r="B17" i="42"/>
  <c r="D26" i="43"/>
  <c r="L19" i="43"/>
  <c r="F14" i="43"/>
  <c r="B25" i="44"/>
  <c r="M20" i="44"/>
  <c r="N20" i="44" s="1"/>
  <c r="I16" i="44"/>
  <c r="E27" i="45"/>
  <c r="Q22" i="45"/>
  <c r="L18" i="45"/>
  <c r="H14" i="45"/>
  <c r="D25" i="46"/>
  <c r="G22" i="46"/>
  <c r="P19" i="46"/>
  <c r="L17" i="46"/>
  <c r="J15" i="46"/>
  <c r="P13" i="46"/>
  <c r="J27" i="47"/>
  <c r="I26" i="47"/>
  <c r="H25" i="47"/>
  <c r="G24" i="47"/>
  <c r="F23" i="47"/>
  <c r="E22" i="47"/>
  <c r="D21" i="47"/>
  <c r="C20" i="47"/>
  <c r="B19" i="47"/>
  <c r="Q17" i="47"/>
  <c r="P16" i="47"/>
  <c r="O15" i="47"/>
  <c r="M14" i="47"/>
  <c r="N14" i="47" s="1"/>
  <c r="L13" i="47"/>
  <c r="K27" i="39"/>
  <c r="J26" i="39"/>
  <c r="I25" i="39"/>
  <c r="H24" i="39"/>
  <c r="G23" i="39"/>
  <c r="F22" i="39"/>
  <c r="E21" i="39"/>
  <c r="D20" i="39"/>
  <c r="C19" i="39"/>
  <c r="B18" i="39"/>
  <c r="Q16" i="39"/>
  <c r="P15" i="39"/>
  <c r="O14" i="39"/>
  <c r="M13" i="39"/>
  <c r="O24" i="10"/>
  <c r="Q18" i="10"/>
  <c r="P13" i="10"/>
  <c r="K26" i="10"/>
  <c r="G25" i="10"/>
  <c r="C24" i="10"/>
  <c r="K22" i="10"/>
  <c r="G21" i="10"/>
  <c r="C20" i="10"/>
  <c r="K18" i="10"/>
  <c r="G17" i="10"/>
  <c r="C16" i="10"/>
  <c r="K14" i="10"/>
  <c r="G13" i="10"/>
  <c r="F14" i="41"/>
  <c r="O19" i="46"/>
  <c r="O16" i="47"/>
  <c r="P16" i="39"/>
  <c r="F17" i="10"/>
  <c r="C14" i="43"/>
  <c r="B22" i="46"/>
  <c r="E24" i="47"/>
  <c r="P18" i="47"/>
  <c r="E23" i="39"/>
  <c r="K13" i="39"/>
  <c r="M19" i="10"/>
  <c r="N19" i="10" s="1"/>
  <c r="M17" i="47"/>
  <c r="N17" i="47" s="1"/>
  <c r="L15" i="39"/>
  <c r="H14" i="10"/>
  <c r="K14" i="39"/>
  <c r="D13" i="10"/>
  <c r="J13" i="39"/>
  <c r="L15" i="10"/>
  <c r="L16" i="47"/>
  <c r="K15" i="47"/>
  <c r="J14" i="47"/>
  <c r="D17" i="10"/>
  <c r="I13" i="47"/>
  <c r="O23" i="10"/>
  <c r="H27" i="39"/>
  <c r="Q17" i="10"/>
  <c r="G26" i="39"/>
  <c r="L27" i="10"/>
  <c r="H26" i="10"/>
  <c r="D25" i="10"/>
  <c r="F25" i="39"/>
  <c r="E24" i="39"/>
  <c r="D23" i="39"/>
  <c r="L23" i="10"/>
  <c r="C22" i="39"/>
  <c r="H22" i="10"/>
  <c r="B21" i="39"/>
  <c r="D21" i="10"/>
  <c r="M16" i="39"/>
  <c r="N16" i="39" s="1"/>
  <c r="Q19" i="39"/>
  <c r="L19" i="10"/>
  <c r="P18" i="39"/>
  <c r="H18" i="10"/>
  <c r="O17" i="39"/>
  <c r="B20" i="40"/>
  <c r="Q17" i="41"/>
  <c r="G26" i="40"/>
  <c r="Q20" i="40"/>
  <c r="Q22" i="40"/>
  <c r="P20" i="41"/>
  <c r="P24" i="40"/>
  <c r="O22" i="41"/>
  <c r="Q18" i="40"/>
  <c r="P16" i="41"/>
  <c r="F25" i="40"/>
  <c r="P19" i="40"/>
  <c r="P21" i="40"/>
  <c r="O19" i="41"/>
  <c r="O23" i="40"/>
  <c r="M21" i="41"/>
  <c r="N21" i="41" s="1"/>
  <c r="P17" i="40"/>
  <c r="O15" i="41"/>
  <c r="E24" i="40"/>
  <c r="O18" i="40"/>
  <c r="O20" i="40"/>
  <c r="M18" i="41"/>
  <c r="N18" i="41" s="1"/>
  <c r="M22" i="40"/>
  <c r="L20" i="41"/>
  <c r="N25" i="10" l="1"/>
  <c r="N25" i="39"/>
  <c r="N22" i="40"/>
  <c r="N13" i="10"/>
  <c r="N15" i="39"/>
  <c r="N23" i="39"/>
  <c r="N19" i="39"/>
  <c r="N22" i="39"/>
  <c r="N17" i="39"/>
  <c r="N17" i="10"/>
  <c r="N20" i="10"/>
  <c r="N27" i="10"/>
  <c r="N26" i="39"/>
  <c r="N13" i="39"/>
  <c r="N20" i="39"/>
  <c r="N22" i="10"/>
  <c r="N13" i="40"/>
  <c r="T12" i="40" l="1"/>
  <c r="T12" i="41"/>
  <c r="T12" i="42"/>
  <c r="T12" i="43"/>
  <c r="T12" i="44"/>
  <c r="T12" i="45"/>
  <c r="T12" i="46"/>
  <c r="T12" i="47"/>
  <c r="T12" i="39"/>
  <c r="T12" i="10" l="1"/>
  <c r="A1" i="39" l="1"/>
  <c r="A1" i="40"/>
  <c r="A1" i="41"/>
  <c r="A1" i="42"/>
  <c r="A1" i="43"/>
  <c r="A1" i="44"/>
  <c r="A1" i="45"/>
  <c r="A1" i="46"/>
  <c r="A1" i="47"/>
  <c r="A1" i="10"/>
  <c r="H3" i="39" l="1"/>
  <c r="H3" i="40"/>
  <c r="H3" i="41"/>
  <c r="H3" i="42"/>
  <c r="H3" i="43"/>
  <c r="H3" i="44"/>
  <c r="H3" i="45"/>
  <c r="H3" i="46"/>
  <c r="H3" i="47"/>
  <c r="H3" i="10"/>
  <c r="F9" i="39" l="1"/>
  <c r="F8" i="39"/>
  <c r="F7" i="39"/>
  <c r="F9" i="40"/>
  <c r="F8" i="40"/>
  <c r="F7" i="40"/>
  <c r="F9" i="41"/>
  <c r="F8" i="41"/>
  <c r="F7" i="41"/>
  <c r="F9" i="42"/>
  <c r="F8" i="42"/>
  <c r="F7" i="42"/>
  <c r="F9" i="43"/>
  <c r="F8" i="43"/>
  <c r="F7" i="43"/>
  <c r="F9" i="44"/>
  <c r="F8" i="44"/>
  <c r="F7" i="44"/>
  <c r="F9" i="45"/>
  <c r="F8" i="45"/>
  <c r="F7" i="45"/>
  <c r="F9" i="46"/>
  <c r="F8" i="46"/>
  <c r="F7" i="46"/>
  <c r="F9" i="47"/>
  <c r="F8" i="47"/>
  <c r="F7" i="47"/>
  <c r="F9" i="10"/>
  <c r="F8" i="10"/>
  <c r="F7" i="10"/>
  <c r="S9" i="40" l="1"/>
  <c r="O9" i="40"/>
  <c r="O8" i="40"/>
  <c r="O7" i="40"/>
  <c r="H5" i="40"/>
  <c r="H4" i="40"/>
  <c r="Q2" i="40"/>
  <c r="N2" i="40"/>
  <c r="S9" i="41"/>
  <c r="O9" i="41"/>
  <c r="O8" i="41"/>
  <c r="O7" i="41"/>
  <c r="H5" i="41"/>
  <c r="H4" i="41"/>
  <c r="Q2" i="41"/>
  <c r="N2" i="41"/>
  <c r="S9" i="42"/>
  <c r="O9" i="42"/>
  <c r="O8" i="42"/>
  <c r="O7" i="42"/>
  <c r="H5" i="42"/>
  <c r="H4" i="42"/>
  <c r="Q2" i="42"/>
  <c r="N2" i="42"/>
  <c r="S9" i="43"/>
  <c r="O9" i="43"/>
  <c r="O8" i="43"/>
  <c r="O7" i="43"/>
  <c r="H5" i="43"/>
  <c r="H4" i="43"/>
  <c r="Q2" i="43"/>
  <c r="N2" i="43"/>
  <c r="S9" i="44"/>
  <c r="O9" i="44"/>
  <c r="O8" i="44"/>
  <c r="O7" i="44"/>
  <c r="H5" i="44"/>
  <c r="H4" i="44"/>
  <c r="Q2" i="44"/>
  <c r="N2" i="44"/>
  <c r="S9" i="45"/>
  <c r="O9" i="45"/>
  <c r="O8" i="45"/>
  <c r="O7" i="45"/>
  <c r="H5" i="45"/>
  <c r="H4" i="45"/>
  <c r="Q2" i="45"/>
  <c r="N2" i="45"/>
  <c r="S9" i="47"/>
  <c r="O9" i="47"/>
  <c r="O8" i="47"/>
  <c r="O7" i="47"/>
  <c r="H5" i="47"/>
  <c r="H4" i="47"/>
  <c r="Q2" i="47"/>
  <c r="N2" i="47"/>
  <c r="S9" i="46"/>
  <c r="O9" i="46"/>
  <c r="O8" i="46"/>
  <c r="O7" i="46"/>
  <c r="H5" i="46"/>
  <c r="H4" i="46"/>
  <c r="Q2" i="46"/>
  <c r="N2" i="46"/>
  <c r="S9" i="39"/>
  <c r="O9" i="39"/>
  <c r="O8" i="39"/>
  <c r="O7" i="39"/>
  <c r="H5" i="39"/>
  <c r="H4" i="39"/>
  <c r="Q2" i="39"/>
  <c r="N2" i="39"/>
  <c r="H4" i="10"/>
  <c r="O9" i="10" l="1"/>
  <c r="O8" i="10"/>
  <c r="O7" i="10"/>
  <c r="H5" i="10"/>
  <c r="Q2" i="10"/>
  <c r="N2" i="10"/>
  <c r="S9" i="10"/>
  <c r="M9" i="13" l="1"/>
  <c r="Y18" i="42" a="1"/>
  <c r="Y18" i="42" s="1"/>
  <c r="Y26" i="47" a="1"/>
  <c r="Y26" i="47" s="1"/>
  <c r="Y27" i="46" a="1"/>
  <c r="Y27" i="46" s="1"/>
  <c r="Y25" i="44" a="1"/>
  <c r="Y25" i="44" s="1"/>
  <c r="Y24" i="45" a="1"/>
  <c r="Y24" i="45" s="1"/>
  <c r="Y21" i="47" a="1"/>
  <c r="Y21" i="47" s="1"/>
  <c r="Y19" i="41" a="1"/>
  <c r="Y19" i="41" s="1"/>
  <c r="Y19" i="47" a="1"/>
  <c r="Y19" i="47" s="1"/>
  <c r="Y21" i="43" a="1"/>
  <c r="Y21" i="43" s="1"/>
  <c r="Y15" i="45" a="1"/>
  <c r="Y15" i="45" s="1"/>
  <c r="Y17" i="42" a="1"/>
  <c r="Y17" i="42" s="1"/>
  <c r="Y19" i="40" a="1"/>
  <c r="Y19" i="40" s="1"/>
  <c r="Y14" i="43" a="1"/>
  <c r="Y14" i="43" s="1"/>
  <c r="Y26" i="46" a="1"/>
  <c r="Y26" i="46" s="1"/>
  <c r="Y17" i="40" a="1"/>
  <c r="Y17" i="40" s="1"/>
  <c r="Y22" i="43" a="1"/>
  <c r="Y22" i="43" s="1"/>
  <c r="Y20" i="42" a="1"/>
  <c r="Y20" i="42" s="1"/>
  <c r="Y15" i="42" a="1"/>
  <c r="Y15" i="42" s="1"/>
  <c r="Y18" i="40" a="1"/>
  <c r="Y18" i="40" s="1"/>
  <c r="Y22" i="42" a="1"/>
  <c r="Y22" i="42" s="1"/>
  <c r="Y18" i="44" a="1"/>
  <c r="Y18" i="44" s="1"/>
  <c r="Y27" i="43" a="1"/>
  <c r="Y27" i="43" s="1"/>
  <c r="Y24" i="39" a="1"/>
  <c r="Y24" i="39" s="1"/>
  <c r="Y20" i="43" a="1"/>
  <c r="Y20" i="43" s="1"/>
  <c r="Y23" i="43" a="1"/>
  <c r="Y23" i="43" s="1"/>
  <c r="Y13" i="41" a="1"/>
  <c r="Y13" i="41" s="1"/>
  <c r="Y23" i="39" a="1"/>
  <c r="Y23" i="39" s="1"/>
  <c r="Y27" i="47" a="1"/>
  <c r="Y27" i="47" s="1"/>
  <c r="Y19" i="45" a="1"/>
  <c r="Y19" i="45" s="1"/>
  <c r="Y26" i="42" a="1"/>
  <c r="Y26" i="42" s="1"/>
  <c r="Y13" i="46" a="1"/>
  <c r="Y13" i="46" s="1"/>
  <c r="Y26" i="43" a="1"/>
  <c r="Y26" i="43" s="1"/>
  <c r="Y27" i="41" a="1"/>
  <c r="Y27" i="41" s="1"/>
  <c r="Y19" i="46" a="1"/>
  <c r="Y19" i="46" s="1"/>
  <c r="Y17" i="44" a="1"/>
  <c r="Y17" i="44" s="1"/>
  <c r="Y27" i="39" a="1"/>
  <c r="Y27" i="39" s="1"/>
  <c r="Y23" i="40" a="1"/>
  <c r="Y23" i="40" s="1"/>
  <c r="Y23" i="44" a="1"/>
  <c r="Y23" i="44" s="1"/>
  <c r="Y18" i="43" a="1"/>
  <c r="Y18" i="43" s="1"/>
  <c r="Y14" i="41" a="1"/>
  <c r="Y14" i="41" s="1"/>
  <c r="Y26" i="45" a="1"/>
  <c r="Y26" i="45" s="1"/>
  <c r="Y14" i="45" a="1"/>
  <c r="Y14" i="45" s="1"/>
  <c r="Y17" i="39" a="1"/>
  <c r="Y17" i="39" s="1"/>
  <c r="Y24" i="46" a="1"/>
  <c r="Y24" i="46" s="1"/>
  <c r="Y16" i="40" a="1"/>
  <c r="Y16" i="40" s="1"/>
  <c r="Y15" i="47" a="1"/>
  <c r="Y15" i="47" s="1"/>
  <c r="Y23" i="47" a="1"/>
  <c r="Y23" i="47" s="1"/>
  <c r="Y19" i="39" a="1"/>
  <c r="Y19" i="39" s="1"/>
  <c r="Y24" i="41" a="1"/>
  <c r="Y24" i="41" s="1"/>
  <c r="Y25" i="45" a="1"/>
  <c r="Y25" i="45" s="1"/>
  <c r="Y20" i="41" a="1"/>
  <c r="Y20" i="41" s="1"/>
  <c r="Y19" i="44" a="1"/>
  <c r="Y19" i="44" s="1"/>
  <c r="Y18" i="39" a="1"/>
  <c r="Y18" i="39" s="1"/>
  <c r="Y17" i="47" a="1"/>
  <c r="Y17" i="47" s="1"/>
  <c r="Y24" i="44" a="1"/>
  <c r="Y24" i="44" s="1"/>
  <c r="Y13" i="45" a="1"/>
  <c r="Y13" i="45" s="1"/>
  <c r="Y16" i="39" a="1"/>
  <c r="Y16" i="39" s="1"/>
  <c r="Y22" i="40" a="1"/>
  <c r="Y22" i="40" s="1"/>
  <c r="Y14" i="47" a="1"/>
  <c r="Y14" i="47" s="1"/>
  <c r="Y22" i="47" a="1"/>
  <c r="Y22" i="47" s="1"/>
  <c r="Y22" i="45" a="1"/>
  <c r="Y22" i="45" s="1"/>
  <c r="Y24" i="43" a="1"/>
  <c r="Y24" i="43" s="1"/>
  <c r="Y23" i="45" a="1"/>
  <c r="Y23" i="45" s="1"/>
  <c r="Y25" i="46" a="1"/>
  <c r="Y25" i="46" s="1"/>
  <c r="Y16" i="46" a="1"/>
  <c r="Y16" i="46" s="1"/>
  <c r="Y20" i="46" a="1"/>
  <c r="Y20" i="46" s="1"/>
  <c r="Y16" i="45" a="1"/>
  <c r="Y16" i="45" s="1"/>
  <c r="Y16" i="43" a="1"/>
  <c r="Y16" i="43" s="1"/>
  <c r="Y23" i="46" a="1"/>
  <c r="Y23" i="46" s="1"/>
  <c r="Y16" i="41" a="1"/>
  <c r="Y16" i="41" s="1"/>
  <c r="Y20" i="47" a="1"/>
  <c r="Y20" i="47" s="1"/>
  <c r="Y15" i="41" a="1"/>
  <c r="Y15" i="41" s="1"/>
  <c r="Y19" i="42" a="1"/>
  <c r="Y19" i="42" s="1"/>
  <c r="Y16" i="47" a="1"/>
  <c r="Y16" i="47" s="1"/>
  <c r="Y19" i="43" a="1"/>
  <c r="Y19" i="43" s="1"/>
  <c r="Y24" i="40" a="1"/>
  <c r="Y24" i="40" s="1"/>
  <c r="Y26" i="41" a="1"/>
  <c r="Y26" i="41" s="1"/>
  <c r="Y24" i="42" a="1"/>
  <c r="Y24" i="42" s="1"/>
  <c r="Y13" i="42" a="1"/>
  <c r="Y13" i="42" s="1"/>
  <c r="Y16" i="44" a="1"/>
  <c r="Y16" i="44" s="1"/>
  <c r="Y18" i="46" a="1"/>
  <c r="Y18" i="46" s="1"/>
  <c r="Y22" i="41" a="1"/>
  <c r="Y22" i="41" s="1"/>
  <c r="Y22" i="39" a="1"/>
  <c r="Y22" i="39" s="1"/>
  <c r="Y17" i="43" a="1"/>
  <c r="Y17" i="43" s="1"/>
  <c r="Y14" i="44" a="1"/>
  <c r="Y14" i="44" s="1"/>
  <c r="Y25" i="41" a="1"/>
  <c r="Y25" i="41" s="1"/>
  <c r="Y13" i="40" a="1"/>
  <c r="Y13" i="40" s="1"/>
  <c r="Y25" i="39" a="1"/>
  <c r="Y25" i="39" s="1"/>
  <c r="Y27" i="45" a="1"/>
  <c r="Y27" i="45" s="1"/>
  <c r="Y21" i="44" a="1"/>
  <c r="Y21" i="44" s="1"/>
  <c r="Y17" i="41" a="1"/>
  <c r="Y17" i="41" s="1"/>
  <c r="Y18" i="47" a="1"/>
  <c r="Y18" i="47" s="1"/>
  <c r="Y23" i="42" a="1"/>
  <c r="Y23" i="42" s="1"/>
  <c r="Y26" i="39" a="1"/>
  <c r="Y26" i="39" s="1"/>
  <c r="Y14" i="42" a="1"/>
  <c r="Y14" i="42" s="1"/>
  <c r="S14" i="42" s="1" a="1"/>
  <c r="S14" i="42" s="1"/>
  <c r="Y21" i="40" a="1"/>
  <c r="Y21" i="40" s="1"/>
  <c r="Y20" i="40" a="1"/>
  <c r="Y20" i="40" s="1"/>
  <c r="Y26" i="40" a="1"/>
  <c r="Y26" i="40" s="1"/>
  <c r="Y21" i="42" a="1"/>
  <c r="Y21" i="42" s="1"/>
  <c r="Y27" i="44" a="1"/>
  <c r="Y27" i="44" s="1"/>
  <c r="Y25" i="42" a="1"/>
  <c r="Y25" i="42" s="1"/>
  <c r="Y13" i="47" a="1"/>
  <c r="Y13" i="47" s="1"/>
  <c r="Y17" i="46" a="1"/>
  <c r="Y17" i="46" s="1"/>
  <c r="Y21" i="41" a="1"/>
  <c r="Y21" i="41" s="1"/>
  <c r="Y22" i="44" a="1"/>
  <c r="Y22" i="44" s="1"/>
  <c r="Y25" i="47" a="1"/>
  <c r="Y25" i="47" s="1"/>
  <c r="R14" i="42" l="1"/>
  <c r="AK63" i="48"/>
  <c r="S18" i="44" a="1"/>
  <c r="S18" i="44" s="1"/>
  <c r="S22" i="47" a="1"/>
  <c r="S22" i="47" s="1"/>
  <c r="S24" i="41" a="1"/>
  <c r="S24" i="41" s="1"/>
  <c r="S24" i="42" a="1"/>
  <c r="S24" i="42" s="1"/>
  <c r="S22" i="45" a="1"/>
  <c r="S22" i="45" s="1"/>
  <c r="Y15" i="43" a="1"/>
  <c r="Y15" i="43" s="1"/>
  <c r="S15" i="43" s="1" a="1"/>
  <c r="S15" i="43" s="1"/>
  <c r="S27" i="45" a="1"/>
  <c r="S27" i="45" s="1"/>
  <c r="S19" i="47" a="1"/>
  <c r="S19" i="47" s="1"/>
  <c r="S26" i="45" a="1"/>
  <c r="S26" i="45" s="1"/>
  <c r="S23" i="43" a="1"/>
  <c r="S23" i="43" s="1"/>
  <c r="S20" i="42" a="1"/>
  <c r="S20" i="42" s="1"/>
  <c r="S19" i="41" a="1"/>
  <c r="S19" i="41" s="1"/>
  <c r="S26" i="47" a="1"/>
  <c r="S26" i="47" s="1"/>
  <c r="Y14" i="46" a="1"/>
  <c r="Y14" i="46" s="1"/>
  <c r="Y15" i="44" a="1"/>
  <c r="Y15" i="44" s="1"/>
  <c r="S15" i="44" s="1" a="1"/>
  <c r="S15" i="44" s="1"/>
  <c r="Y13" i="44" a="1"/>
  <c r="Y13" i="44" s="1"/>
  <c r="S13" i="44" s="1" a="1"/>
  <c r="S13" i="44" s="1"/>
  <c r="AK92" i="48" s="1"/>
  <c r="Y27" i="42" a="1"/>
  <c r="Y27" i="42" s="1"/>
  <c r="S16" i="46" a="1"/>
  <c r="S16" i="46" s="1"/>
  <c r="Y13" i="43" a="1"/>
  <c r="Y13" i="43" s="1"/>
  <c r="S13" i="43" s="1" a="1"/>
  <c r="S13" i="43" s="1"/>
  <c r="AK77" i="48" s="1"/>
  <c r="S14" i="47" a="1"/>
  <c r="S14" i="47" s="1"/>
  <c r="S13" i="45" a="1"/>
  <c r="S13" i="45" s="1"/>
  <c r="AK107" i="48" s="1"/>
  <c r="S26" i="43" a="1"/>
  <c r="S26" i="43" s="1"/>
  <c r="Y15" i="40" a="1"/>
  <c r="Y15" i="40" s="1"/>
  <c r="S20" i="47" a="1"/>
  <c r="S20" i="47" s="1"/>
  <c r="S16" i="45" a="1"/>
  <c r="S16" i="45" s="1"/>
  <c r="Y20" i="45" a="1"/>
  <c r="Y20" i="45" s="1"/>
  <c r="S17" i="42" a="1"/>
  <c r="S17" i="42" s="1"/>
  <c r="Y22" i="46" a="1"/>
  <c r="Y22" i="46" s="1"/>
  <c r="S17" i="41" a="1"/>
  <c r="S17" i="41" s="1"/>
  <c r="Y18" i="45" a="1"/>
  <c r="Y18" i="45" s="1"/>
  <c r="S18" i="45" s="1" a="1"/>
  <c r="S18" i="45" s="1"/>
  <c r="Y15" i="39" a="1"/>
  <c r="Y15" i="39" s="1"/>
  <c r="Y20" i="39" a="1"/>
  <c r="Y20" i="39" s="1"/>
  <c r="S13" i="42" a="1"/>
  <c r="S13" i="42" s="1"/>
  <c r="AK62" i="48" s="1"/>
  <c r="Y21" i="46" a="1"/>
  <c r="Y21" i="46" s="1"/>
  <c r="Y14" i="40" a="1"/>
  <c r="Y14" i="40" s="1"/>
  <c r="S22" i="43" a="1"/>
  <c r="S22" i="43" s="1"/>
  <c r="Y20" i="44" a="1"/>
  <c r="Y20" i="44" s="1"/>
  <c r="S18" i="42" a="1"/>
  <c r="S18" i="42" s="1"/>
  <c r="S13" i="41" a="1"/>
  <c r="S13" i="41" s="1"/>
  <c r="AK47" i="48" s="1"/>
  <c r="Y26" i="44" a="1"/>
  <c r="Y26" i="44" s="1"/>
  <c r="Y15" i="46" a="1"/>
  <c r="Y15" i="46" s="1"/>
  <c r="Y25" i="40" a="1"/>
  <c r="Y25" i="40" s="1"/>
  <c r="Y16" i="42" a="1"/>
  <c r="Y16" i="42" s="1"/>
  <c r="Y17" i="45" a="1"/>
  <c r="Y17" i="45" s="1"/>
  <c r="S17" i="45" s="1" a="1"/>
  <c r="S17" i="45" s="1"/>
  <c r="Y27" i="40" a="1"/>
  <c r="Y27" i="40" s="1"/>
  <c r="Y24" i="47" a="1"/>
  <c r="Y24" i="47" s="1"/>
  <c r="S25" i="45" a="1"/>
  <c r="S25" i="45" s="1"/>
  <c r="Y23" i="41" a="1"/>
  <c r="Y23" i="41" s="1"/>
  <c r="S23" i="41" s="1" a="1"/>
  <c r="S23" i="41" s="1"/>
  <c r="Y21" i="39" a="1"/>
  <c r="Y21" i="39" s="1"/>
  <c r="Y25" i="43" a="1"/>
  <c r="Y25" i="43" s="1"/>
  <c r="S25" i="43" s="1" a="1"/>
  <c r="S25" i="43" s="1"/>
  <c r="Y18" i="41" a="1"/>
  <c r="Y18" i="41" s="1"/>
  <c r="Y14" i="39" a="1"/>
  <c r="Y14" i="39" s="1"/>
  <c r="Y21" i="45" a="1"/>
  <c r="Y21" i="45" s="1"/>
  <c r="S21" i="45" s="1" a="1"/>
  <c r="S21" i="45" s="1"/>
  <c r="Y13" i="39" a="1"/>
  <c r="Y13" i="39" s="1"/>
  <c r="R14" i="47" l="1"/>
  <c r="AK138" i="48"/>
  <c r="R20" i="42"/>
  <c r="AK69" i="48"/>
  <c r="R22" i="45"/>
  <c r="AK116" i="48"/>
  <c r="R25" i="43"/>
  <c r="AK89" i="48"/>
  <c r="R26" i="45"/>
  <c r="AK120" i="48"/>
  <c r="R19" i="41"/>
  <c r="AK53" i="48"/>
  <c r="R22" i="47"/>
  <c r="AK146" i="48"/>
  <c r="R16" i="45"/>
  <c r="AK110" i="48"/>
  <c r="R24" i="41"/>
  <c r="AK58" i="48"/>
  <c r="R15" i="43"/>
  <c r="AK79" i="48"/>
  <c r="R18" i="45"/>
  <c r="AK112" i="48"/>
  <c r="R20" i="47"/>
  <c r="AK144" i="48"/>
  <c r="R19" i="47"/>
  <c r="AK143" i="48"/>
  <c r="R23" i="41"/>
  <c r="AK57" i="48"/>
  <c r="R15" i="44"/>
  <c r="AK94" i="48"/>
  <c r="R18" i="44"/>
  <c r="AK97" i="48"/>
  <c r="R22" i="43"/>
  <c r="AK86" i="48"/>
  <c r="R25" i="45"/>
  <c r="AK119" i="48"/>
  <c r="R17" i="41"/>
  <c r="AK51" i="48"/>
  <c r="R23" i="43"/>
  <c r="AK87" i="48"/>
  <c r="R17" i="42"/>
  <c r="AK66" i="48"/>
  <c r="R26" i="43"/>
  <c r="AK90" i="48"/>
  <c r="R16" i="46"/>
  <c r="AK125" i="48"/>
  <c r="R24" i="42"/>
  <c r="AK73" i="48"/>
  <c r="R17" i="45"/>
  <c r="AK111" i="48"/>
  <c r="R21" i="45"/>
  <c r="AK115" i="48"/>
  <c r="R18" i="42"/>
  <c r="AK67" i="48"/>
  <c r="R26" i="47"/>
  <c r="AK150" i="48"/>
  <c r="R27" i="45"/>
  <c r="AK121" i="48"/>
  <c r="S27" i="42" a="1"/>
  <c r="S27" i="42" s="1"/>
  <c r="S20" i="44" a="1"/>
  <c r="S20" i="44" s="1"/>
  <c r="S24" i="47" a="1"/>
  <c r="S24" i="47" s="1"/>
  <c r="S18" i="41" a="1"/>
  <c r="S18" i="41" s="1"/>
  <c r="S26" i="44" a="1"/>
  <c r="S26" i="44" s="1"/>
  <c r="S20" i="45" a="1"/>
  <c r="S20" i="45" s="1"/>
  <c r="S21" i="46" a="1"/>
  <c r="S21" i="46" s="1"/>
  <c r="S14" i="46" a="1"/>
  <c r="S14" i="46" s="1"/>
  <c r="S15" i="46" a="1"/>
  <c r="S15" i="46" s="1"/>
  <c r="S22" i="46" a="1"/>
  <c r="S22" i="46" s="1"/>
  <c r="S16" i="42" a="1"/>
  <c r="S16" i="42" s="1"/>
  <c r="R13" i="44"/>
  <c r="R13" i="45"/>
  <c r="R13" i="41"/>
  <c r="R13" i="43"/>
  <c r="R13" i="42"/>
  <c r="Y24" i="10" a="1"/>
  <c r="Y24" i="10" s="1"/>
  <c r="Y14" i="10" a="1"/>
  <c r="Y14" i="10" s="1"/>
  <c r="Y25" i="10" a="1"/>
  <c r="Y25" i="10" s="1"/>
  <c r="Y16" i="10" a="1"/>
  <c r="Y16" i="10" s="1"/>
  <c r="Y21" i="10" a="1"/>
  <c r="Y21" i="10" s="1"/>
  <c r="Y20" i="10" a="1"/>
  <c r="Y20" i="10" s="1"/>
  <c r="Y23" i="10" a="1"/>
  <c r="Y23" i="10" s="1"/>
  <c r="Y18" i="10" a="1"/>
  <c r="Y18" i="10" s="1"/>
  <c r="Y26" i="10" a="1"/>
  <c r="Y26" i="10" s="1"/>
  <c r="Y22" i="10" a="1"/>
  <c r="Y22" i="10" s="1"/>
  <c r="Y17" i="10" a="1"/>
  <c r="Y17" i="10" s="1"/>
  <c r="Y27" i="10" a="1"/>
  <c r="Y27" i="10" s="1"/>
  <c r="Y19" i="10" a="1"/>
  <c r="Y19" i="10" s="1"/>
  <c r="Y15" i="10" a="1"/>
  <c r="Y15" i="10" s="1"/>
  <c r="Y13" i="10" a="1"/>
  <c r="Y13" i="10" s="1"/>
  <c r="R22" i="46" l="1"/>
  <c r="AK131" i="48"/>
  <c r="R16" i="42"/>
  <c r="AK65" i="48"/>
  <c r="R14" i="46"/>
  <c r="AK123" i="48"/>
  <c r="R20" i="45"/>
  <c r="AK114" i="48"/>
  <c r="R26" i="44"/>
  <c r="AK105" i="48"/>
  <c r="R18" i="41"/>
  <c r="AK52" i="48"/>
  <c r="R24" i="47"/>
  <c r="AK148" i="48"/>
  <c r="R15" i="46"/>
  <c r="AK124" i="48"/>
  <c r="R20" i="44"/>
  <c r="AK99" i="48"/>
  <c r="R21" i="46"/>
  <c r="AK130" i="48"/>
  <c r="R27" i="42"/>
  <c r="AK76" i="48"/>
  <c r="T27" i="10" l="1"/>
  <c r="T15" i="10"/>
  <c r="T19" i="10"/>
  <c r="T17" i="10"/>
  <c r="T18" i="10"/>
  <c r="T14" i="10"/>
  <c r="T24" i="10"/>
  <c r="T26" i="10"/>
  <c r="T25" i="10"/>
  <c r="T21" i="10"/>
  <c r="T22" i="10"/>
  <c r="T20" i="10"/>
  <c r="T13" i="10"/>
  <c r="T16" i="10"/>
  <c r="T23" i="10"/>
  <c r="X15" i="10" l="1" a="1"/>
  <c r="X15" i="10" s="1"/>
  <c r="S15" i="10" s="1" a="1"/>
  <c r="S15" i="10" s="1"/>
  <c r="O18" i="13"/>
  <c r="O13" i="13"/>
  <c r="O20" i="13"/>
  <c r="O15" i="13"/>
  <c r="O19" i="13"/>
  <c r="O16" i="13"/>
  <c r="O22" i="13"/>
  <c r="O21" i="13"/>
  <c r="O14" i="13"/>
  <c r="O17" i="13"/>
  <c r="X18" i="10" a="1"/>
  <c r="X18" i="10" s="1"/>
  <c r="S18" i="10" s="1" a="1"/>
  <c r="S18" i="10" s="1"/>
  <c r="X16" i="10" a="1"/>
  <c r="X16" i="10" s="1"/>
  <c r="S16" i="10" s="1" a="1"/>
  <c r="S16" i="10" s="1"/>
  <c r="X26" i="10" a="1"/>
  <c r="X26" i="10" s="1"/>
  <c r="S26" i="10" s="1" a="1"/>
  <c r="S26" i="10" s="1"/>
  <c r="P13" i="13"/>
  <c r="P17" i="13"/>
  <c r="P21" i="13"/>
  <c r="P20" i="13"/>
  <c r="P15" i="13"/>
  <c r="P14" i="13"/>
  <c r="P19" i="13"/>
  <c r="P18" i="13"/>
  <c r="P22" i="13"/>
  <c r="P16" i="13"/>
  <c r="X17" i="10" a="1"/>
  <c r="X17" i="10" s="1"/>
  <c r="S17" i="10" s="1" a="1"/>
  <c r="S17" i="10" s="1"/>
  <c r="X25" i="10" a="1"/>
  <c r="X25" i="10" s="1"/>
  <c r="S25" i="10" s="1" a="1"/>
  <c r="S25" i="10" s="1"/>
  <c r="X14" i="10" a="1"/>
  <c r="X14" i="10" s="1"/>
  <c r="S14" i="10" s="1" a="1"/>
  <c r="S14" i="10" s="1"/>
  <c r="X27" i="10" a="1"/>
  <c r="X27" i="10" s="1"/>
  <c r="S27" i="10" s="1" a="1"/>
  <c r="S27" i="10" s="1"/>
  <c r="X23" i="10" a="1"/>
  <c r="X23" i="10" s="1"/>
  <c r="S23" i="10" s="1" a="1"/>
  <c r="S23" i="10" s="1"/>
  <c r="X21" i="10" a="1"/>
  <c r="X21" i="10" s="1"/>
  <c r="S21" i="10" s="1" a="1"/>
  <c r="S21" i="10" s="1"/>
  <c r="X13" i="10" a="1"/>
  <c r="X13" i="10" s="1"/>
  <c r="S13" i="10" s="1" a="1"/>
  <c r="S13" i="10" s="1"/>
  <c r="X22" i="10" a="1"/>
  <c r="X22" i="10" s="1"/>
  <c r="S22" i="10" s="1" a="1"/>
  <c r="S22" i="10" s="1"/>
  <c r="X19" i="10" a="1"/>
  <c r="X19" i="10" s="1"/>
  <c r="S19" i="10" s="1" a="1"/>
  <c r="S19" i="10" s="1"/>
  <c r="X20" i="10" a="1"/>
  <c r="X20" i="10" s="1"/>
  <c r="S20" i="10" s="1" a="1"/>
  <c r="S20" i="10" s="1"/>
  <c r="X24" i="10" a="1"/>
  <c r="X24" i="10" s="1"/>
  <c r="S24" i="10" s="1" a="1"/>
  <c r="S24" i="10" s="1"/>
  <c r="AK15" i="48" l="1"/>
  <c r="R16" i="49" s="1"/>
  <c r="Q16" i="49" s="1"/>
  <c r="R26" i="10"/>
  <c r="R23" i="10"/>
  <c r="AK12" i="48"/>
  <c r="R13" i="49" s="1"/>
  <c r="Q13" i="49" s="1"/>
  <c r="R14" i="10"/>
  <c r="AK3" i="48"/>
  <c r="R4" i="49" s="1"/>
  <c r="Q4" i="49" s="1"/>
  <c r="R17" i="10"/>
  <c r="AK6" i="48"/>
  <c r="R7" i="49" s="1"/>
  <c r="Q7" i="49" s="1"/>
  <c r="R25" i="10"/>
  <c r="AK14" i="48"/>
  <c r="R15" i="49" s="1"/>
  <c r="Q15" i="49" s="1"/>
  <c r="R18" i="10"/>
  <c r="AK7" i="48"/>
  <c r="R8" i="49" s="1"/>
  <c r="Q8" i="49" s="1"/>
  <c r="R24" i="10"/>
  <c r="AK13" i="48"/>
  <c r="R14" i="49" s="1"/>
  <c r="Q14" i="49" s="1"/>
  <c r="R22" i="10"/>
  <c r="AK11" i="48"/>
  <c r="R12" i="49" s="1"/>
  <c r="Q12" i="49" s="1"/>
  <c r="R16" i="10"/>
  <c r="AK5" i="48"/>
  <c r="R6" i="49" s="1"/>
  <c r="Q6" i="49" s="1"/>
  <c r="AK9" i="48"/>
  <c r="R10" i="49" s="1"/>
  <c r="Q10" i="49" s="1"/>
  <c r="R20" i="10"/>
  <c r="R21" i="10"/>
  <c r="AK10" i="48"/>
  <c r="R11" i="49" s="1"/>
  <c r="Q11" i="49" s="1"/>
  <c r="R27" i="10"/>
  <c r="AK16" i="48"/>
  <c r="R17" i="49" s="1"/>
  <c r="Q17" i="49" s="1"/>
  <c r="R19" i="10"/>
  <c r="AK8" i="48"/>
  <c r="R9" i="49" s="1"/>
  <c r="Q9" i="49" s="1"/>
  <c r="R15" i="10"/>
  <c r="AK4" i="48"/>
  <c r="R5" i="49" s="1"/>
  <c r="Q5" i="49" s="1"/>
  <c r="AK2" i="48"/>
  <c r="R3" i="49" s="1"/>
  <c r="S28" i="10"/>
  <c r="S8" i="10"/>
  <c r="R13" i="10"/>
  <c r="R28" i="10" s="1"/>
  <c r="H13" i="13" s="1"/>
  <c r="K7" i="13"/>
  <c r="J7" i="13"/>
  <c r="M7" i="13"/>
  <c r="Q3" i="49" l="1"/>
  <c r="T15" i="42" l="1"/>
  <c r="X15" i="42" s="1" a="1"/>
  <c r="X15" i="42" s="1"/>
  <c r="S15" i="42" s="1" a="1"/>
  <c r="S15" i="42" s="1"/>
  <c r="T26" i="47"/>
  <c r="X26" i="47" s="1" a="1"/>
  <c r="X26" i="47" s="1"/>
  <c r="T14" i="40"/>
  <c r="X14" i="40" s="1" a="1"/>
  <c r="X14" i="40" s="1"/>
  <c r="S14" i="40" s="1" a="1"/>
  <c r="S14" i="40" s="1"/>
  <c r="T18" i="41"/>
  <c r="X18" i="41" s="1" a="1"/>
  <c r="X18" i="41" s="1"/>
  <c r="T14" i="45"/>
  <c r="X14" i="45" s="1" a="1"/>
  <c r="X14" i="45" s="1"/>
  <c r="S14" i="45" s="1" a="1"/>
  <c r="S14" i="45" s="1"/>
  <c r="T23" i="39"/>
  <c r="X23" i="39" s="1" a="1"/>
  <c r="X23" i="39" s="1"/>
  <c r="S23" i="39" s="1" a="1"/>
  <c r="S23" i="39" s="1"/>
  <c r="T21" i="43"/>
  <c r="X21" i="43" s="1" a="1"/>
  <c r="X21" i="43" s="1"/>
  <c r="S21" i="43" s="1" a="1"/>
  <c r="S21" i="43" s="1"/>
  <c r="T20" i="41"/>
  <c r="X20" i="41" s="1" a="1"/>
  <c r="X20" i="41" s="1"/>
  <c r="S20" i="41" s="1" a="1"/>
  <c r="S20" i="41" s="1"/>
  <c r="T16" i="45"/>
  <c r="X16" i="45" s="1" a="1"/>
  <c r="X16" i="45" s="1"/>
  <c r="T25" i="40"/>
  <c r="X25" i="40" s="1" a="1"/>
  <c r="X25" i="40" s="1"/>
  <c r="S25" i="40" s="1" a="1"/>
  <c r="S25" i="40" s="1"/>
  <c r="T21" i="44"/>
  <c r="X21" i="44" s="1" a="1"/>
  <c r="X21" i="44" s="1"/>
  <c r="S21" i="44" s="1" a="1"/>
  <c r="S21" i="44" s="1"/>
  <c r="T24" i="43"/>
  <c r="X24" i="43" s="1" a="1"/>
  <c r="X24" i="43" s="1"/>
  <c r="S24" i="43" s="1" a="1"/>
  <c r="S24" i="43" s="1"/>
  <c r="T20" i="47"/>
  <c r="X20" i="47" s="1" a="1"/>
  <c r="X20" i="47" s="1"/>
  <c r="T19" i="41"/>
  <c r="X19" i="41" s="1" a="1"/>
  <c r="X19" i="41" s="1"/>
  <c r="T13" i="41"/>
  <c r="X13" i="41" s="1" a="1"/>
  <c r="X13" i="41" s="1"/>
  <c r="T25" i="45"/>
  <c r="X25" i="45" s="1" a="1"/>
  <c r="X25" i="45" s="1"/>
  <c r="T17" i="47"/>
  <c r="X17" i="47" s="1" a="1"/>
  <c r="X17" i="47" s="1"/>
  <c r="S17" i="47" s="1" a="1"/>
  <c r="S17" i="47" s="1"/>
  <c r="T26" i="43"/>
  <c r="X26" i="43" s="1" a="1"/>
  <c r="X26" i="43" s="1"/>
  <c r="T22" i="47"/>
  <c r="X22" i="47" s="1" a="1"/>
  <c r="X22" i="47" s="1"/>
  <c r="T25" i="41"/>
  <c r="X25" i="41" s="1" a="1"/>
  <c r="X25" i="41" s="1"/>
  <c r="S25" i="41" s="1" a="1"/>
  <c r="S25" i="41" s="1"/>
  <c r="T14" i="41"/>
  <c r="X14" i="41" s="1" a="1"/>
  <c r="X14" i="41" s="1"/>
  <c r="S14" i="41" s="1" a="1"/>
  <c r="S14" i="41" s="1"/>
  <c r="T25" i="46"/>
  <c r="X25" i="46" s="1" a="1"/>
  <c r="X25" i="46" s="1"/>
  <c r="S25" i="46" s="1" a="1"/>
  <c r="S25" i="46" s="1"/>
  <c r="T24" i="40"/>
  <c r="X24" i="40" s="1" a="1"/>
  <c r="X24" i="40" s="1"/>
  <c r="S24" i="40" s="1" a="1"/>
  <c r="S24" i="40" s="1"/>
  <c r="T19" i="39"/>
  <c r="X19" i="39" s="1" a="1"/>
  <c r="X19" i="39" s="1"/>
  <c r="S19" i="39" s="1" a="1"/>
  <c r="S19" i="39" s="1"/>
  <c r="T24" i="42"/>
  <c r="X24" i="42" s="1" a="1"/>
  <c r="X24" i="42" s="1"/>
  <c r="T16" i="41"/>
  <c r="X16" i="41" s="1" a="1"/>
  <c r="X16" i="41" s="1"/>
  <c r="S16" i="41" s="1" a="1"/>
  <c r="S16" i="41" s="1"/>
  <c r="T27" i="46"/>
  <c r="X27" i="46" s="1" a="1"/>
  <c r="X27" i="46" s="1"/>
  <c r="S27" i="46" s="1" a="1"/>
  <c r="S27" i="46" s="1"/>
  <c r="T19" i="40"/>
  <c r="X19" i="40" s="1" a="1"/>
  <c r="X19" i="40" s="1"/>
  <c r="S19" i="40" s="1" a="1"/>
  <c r="S19" i="40" s="1"/>
  <c r="T15" i="44"/>
  <c r="X15" i="44" s="1" a="1"/>
  <c r="X15" i="44" s="1"/>
  <c r="T17" i="39"/>
  <c r="X17" i="39" s="1" a="1"/>
  <c r="X17" i="39" s="1"/>
  <c r="S17" i="39" s="1" a="1"/>
  <c r="S17" i="39" s="1"/>
  <c r="T19" i="47"/>
  <c r="X19" i="47" s="1" a="1"/>
  <c r="X19" i="47" s="1"/>
  <c r="T21" i="40"/>
  <c r="X21" i="40" s="1" a="1"/>
  <c r="X21" i="40" s="1"/>
  <c r="S21" i="40" s="1" a="1"/>
  <c r="S21" i="40" s="1"/>
  <c r="T17" i="44"/>
  <c r="X17" i="44" s="1" a="1"/>
  <c r="X17" i="44" s="1"/>
  <c r="S17" i="44" s="1" a="1"/>
  <c r="S17" i="44" s="1"/>
  <c r="T20" i="43"/>
  <c r="X20" i="43" s="1" a="1"/>
  <c r="X20" i="43" s="1"/>
  <c r="S20" i="43" s="1" a="1"/>
  <c r="S20" i="43" s="1"/>
  <c r="T15" i="41"/>
  <c r="X15" i="41" s="1" a="1"/>
  <c r="X15" i="41" s="1"/>
  <c r="S15" i="41" s="1" a="1"/>
  <c r="S15" i="41" s="1"/>
  <c r="T17" i="45"/>
  <c r="X17" i="45" s="1" a="1"/>
  <c r="X17" i="45" s="1"/>
  <c r="T13" i="47"/>
  <c r="X13" i="47" s="1" a="1"/>
  <c r="X13" i="47" s="1"/>
  <c r="S13" i="47" s="1" a="1"/>
  <c r="S13" i="47" s="1"/>
  <c r="T25" i="47"/>
  <c r="X25" i="47" s="1" a="1"/>
  <c r="X25" i="47" s="1"/>
  <c r="S25" i="47" s="1" a="1"/>
  <c r="S25" i="47" s="1"/>
  <c r="T22" i="43"/>
  <c r="X22" i="43" s="1" a="1"/>
  <c r="X22" i="43" s="1"/>
  <c r="T21" i="41"/>
  <c r="X21" i="41" s="1" a="1"/>
  <c r="X21" i="41" s="1"/>
  <c r="S21" i="41" s="1" a="1"/>
  <c r="S21" i="41" s="1"/>
  <c r="T25" i="42"/>
  <c r="X25" i="42" s="1" a="1"/>
  <c r="X25" i="42" s="1"/>
  <c r="S25" i="42" s="1" a="1"/>
  <c r="S25" i="42" s="1"/>
  <c r="T21" i="46"/>
  <c r="X21" i="46" s="1" a="1"/>
  <c r="X21" i="46" s="1"/>
  <c r="T20" i="40"/>
  <c r="X20" i="40" s="1" a="1"/>
  <c r="X20" i="40" s="1"/>
  <c r="S20" i="40" s="1" a="1"/>
  <c r="S20" i="40" s="1"/>
  <c r="T15" i="39"/>
  <c r="X15" i="39" s="1" a="1"/>
  <c r="X15" i="39" s="1"/>
  <c r="S15" i="39" s="1" a="1"/>
  <c r="S15" i="39" s="1"/>
  <c r="T20" i="44"/>
  <c r="X20" i="44" s="1" a="1"/>
  <c r="X20" i="44" s="1"/>
  <c r="T27" i="42"/>
  <c r="X27" i="42" s="1" a="1"/>
  <c r="X27" i="42" s="1"/>
  <c r="T23" i="46"/>
  <c r="X23" i="46" s="1" a="1"/>
  <c r="X23" i="46" s="1"/>
  <c r="S23" i="46" s="1" a="1"/>
  <c r="S23" i="46" s="1"/>
  <c r="T26" i="40"/>
  <c r="X26" i="40" s="1" a="1"/>
  <c r="X26" i="40" s="1"/>
  <c r="S26" i="40" s="1" a="1"/>
  <c r="S26" i="40" s="1"/>
  <c r="T15" i="40"/>
  <c r="X15" i="40" s="1" a="1"/>
  <c r="X15" i="40" s="1"/>
  <c r="S15" i="40" s="1" a="1"/>
  <c r="S15" i="40" s="1"/>
  <c r="T26" i="45"/>
  <c r="X26" i="45" s="1" a="1"/>
  <c r="X26" i="45" s="1"/>
  <c r="T24" i="39"/>
  <c r="X24" i="39" s="1" a="1"/>
  <c r="X24" i="39" s="1"/>
  <c r="S24" i="39" s="1" a="1"/>
  <c r="S24" i="39" s="1"/>
  <c r="T13" i="39"/>
  <c r="X13" i="39" s="1" a="1"/>
  <c r="X13" i="39" s="1"/>
  <c r="S13" i="39" s="1" a="1"/>
  <c r="S13" i="39" s="1"/>
  <c r="T17" i="40"/>
  <c r="X17" i="40" s="1" a="1"/>
  <c r="X17" i="40" s="1"/>
  <c r="S17" i="40" s="1" a="1"/>
  <c r="S17" i="40" s="1"/>
  <c r="T13" i="44"/>
  <c r="X13" i="44" s="1" a="1"/>
  <c r="X13" i="44" s="1"/>
  <c r="T16" i="43"/>
  <c r="X16" i="43" s="1" a="1"/>
  <c r="X16" i="43" s="1"/>
  <c r="S16" i="43" s="1" a="1"/>
  <c r="S16" i="43" s="1"/>
  <c r="T24" i="46"/>
  <c r="X24" i="46" s="1" a="1"/>
  <c r="X24" i="46" s="1"/>
  <c r="S24" i="46" s="1" a="1"/>
  <c r="S24" i="46" s="1"/>
  <c r="T27" i="43"/>
  <c r="X27" i="43" s="1" a="1"/>
  <c r="X27" i="43" s="1"/>
  <c r="S27" i="43" s="1" a="1"/>
  <c r="S27" i="43" s="1"/>
  <c r="T18" i="47"/>
  <c r="X18" i="47" s="1" a="1"/>
  <c r="X18" i="47" s="1"/>
  <c r="S18" i="47" s="1" a="1"/>
  <c r="S18" i="47" s="1"/>
  <c r="T18" i="43"/>
  <c r="X18" i="43" s="1" a="1"/>
  <c r="X18" i="43" s="1"/>
  <c r="S18" i="43" s="1" a="1"/>
  <c r="S18" i="43" s="1"/>
  <c r="T17" i="41"/>
  <c r="X17" i="41" s="1" a="1"/>
  <c r="X17" i="41" s="1"/>
  <c r="T21" i="42"/>
  <c r="X21" i="42" s="1" a="1"/>
  <c r="X21" i="42" s="1"/>
  <c r="S21" i="42" s="1" a="1"/>
  <c r="S21" i="42" s="1"/>
  <c r="T17" i="46"/>
  <c r="X17" i="46" s="1" a="1"/>
  <c r="X17" i="46" s="1"/>
  <c r="S17" i="46" s="1" a="1"/>
  <c r="S17" i="46" s="1"/>
  <c r="T23" i="42"/>
  <c r="X23" i="42" s="1" a="1"/>
  <c r="X23" i="42" s="1"/>
  <c r="S23" i="42" s="1" a="1"/>
  <c r="S23" i="42" s="1"/>
  <c r="T19" i="46"/>
  <c r="X19" i="46" s="1" a="1"/>
  <c r="X19" i="46" s="1"/>
  <c r="S19" i="46" s="1" a="1"/>
  <c r="S19" i="46" s="1"/>
  <c r="T22" i="40"/>
  <c r="X22" i="40" s="1" a="1"/>
  <c r="X22" i="40" s="1"/>
  <c r="S22" i="40" s="1" a="1"/>
  <c r="S22" i="40" s="1"/>
  <c r="T26" i="41"/>
  <c r="X26" i="41" s="1" a="1"/>
  <c r="X26" i="41" s="1"/>
  <c r="S26" i="41" s="1" a="1"/>
  <c r="S26" i="41" s="1"/>
  <c r="T22" i="45"/>
  <c r="X22" i="45" s="1" a="1"/>
  <c r="X22" i="45" s="1"/>
  <c r="T16" i="47"/>
  <c r="X16" i="47" s="1" a="1"/>
  <c r="X16" i="47" s="1"/>
  <c r="S16" i="47" s="1" a="1"/>
  <c r="S16" i="47" s="1"/>
  <c r="T20" i="39"/>
  <c r="X20" i="39" s="1" a="1"/>
  <c r="X20" i="39" s="1"/>
  <c r="S20" i="39" s="1" a="1"/>
  <c r="S20" i="39" s="1"/>
  <c r="T13" i="40"/>
  <c r="X13" i="40" s="1" a="1"/>
  <c r="X13" i="40" s="1"/>
  <c r="S13" i="40" s="1" a="1"/>
  <c r="S13" i="40" s="1"/>
  <c r="T24" i="45"/>
  <c r="X24" i="45" s="1" a="1"/>
  <c r="X24" i="45" s="1"/>
  <c r="S24" i="45" s="1" a="1"/>
  <c r="S24" i="45" s="1"/>
  <c r="T14" i="43"/>
  <c r="X14" i="43" s="1" a="1"/>
  <c r="X14" i="43" s="1"/>
  <c r="S14" i="43" s="1" a="1"/>
  <c r="S14" i="43" s="1"/>
  <c r="T17" i="42"/>
  <c r="X17" i="42" s="1" a="1"/>
  <c r="X17" i="42" s="1"/>
  <c r="T13" i="46"/>
  <c r="X13" i="46" s="1" a="1"/>
  <c r="X13" i="46" s="1"/>
  <c r="S13" i="46" s="1" a="1"/>
  <c r="S13" i="46" s="1"/>
  <c r="T27" i="41"/>
  <c r="X27" i="41" s="1" a="1"/>
  <c r="X27" i="41" s="1"/>
  <c r="S27" i="41" s="1" a="1"/>
  <c r="S27" i="41" s="1"/>
  <c r="T26" i="44"/>
  <c r="X26" i="44" s="1" a="1"/>
  <c r="X26" i="44" s="1"/>
  <c r="T16" i="39"/>
  <c r="X16" i="39" s="1" a="1"/>
  <c r="X16" i="39" s="1"/>
  <c r="S16" i="39" s="1" a="1"/>
  <c r="S16" i="39" s="1"/>
  <c r="T19" i="45"/>
  <c r="X19" i="45" s="1" a="1"/>
  <c r="X19" i="45" s="1"/>
  <c r="S19" i="45" s="1" a="1"/>
  <c r="S19" i="45" s="1"/>
  <c r="T19" i="42"/>
  <c r="X19" i="42" s="1" a="1"/>
  <c r="X19" i="42" s="1"/>
  <c r="S19" i="42" s="1" a="1"/>
  <c r="S19" i="42" s="1"/>
  <c r="T15" i="46"/>
  <c r="X15" i="46" s="1" a="1"/>
  <c r="X15" i="46" s="1"/>
  <c r="T18" i="40"/>
  <c r="X18" i="40" s="1" a="1"/>
  <c r="X18" i="40" s="1"/>
  <c r="S18" i="40" s="1" a="1"/>
  <c r="S18" i="40" s="1"/>
  <c r="T22" i="41"/>
  <c r="X22" i="41" s="1" a="1"/>
  <c r="X22" i="41" s="1"/>
  <c r="S22" i="41" s="1" a="1"/>
  <c r="S22" i="41" s="1"/>
  <c r="T18" i="45"/>
  <c r="X18" i="45" s="1" a="1"/>
  <c r="X18" i="45" s="1"/>
  <c r="T27" i="39"/>
  <c r="X27" i="39" s="1" a="1"/>
  <c r="X27" i="39" s="1"/>
  <c r="S27" i="39" s="1" a="1"/>
  <c r="S27" i="39" s="1"/>
  <c r="T16" i="42"/>
  <c r="X16" i="42" s="1" a="1"/>
  <c r="X16" i="42" s="1"/>
  <c r="T24" i="41"/>
  <c r="X24" i="41" s="1" a="1"/>
  <c r="X24" i="41" s="1"/>
  <c r="T20" i="45"/>
  <c r="X20" i="45" s="1" a="1"/>
  <c r="X20" i="45" s="1"/>
  <c r="T27" i="40"/>
  <c r="X27" i="40" s="1" a="1"/>
  <c r="X27" i="40" s="1"/>
  <c r="S27" i="40" s="1" a="1"/>
  <c r="S27" i="40" s="1"/>
  <c r="T23" i="44"/>
  <c r="X23" i="44" s="1" a="1"/>
  <c r="X23" i="44" s="1"/>
  <c r="S23" i="44" s="1" a="1"/>
  <c r="S23" i="44" s="1"/>
  <c r="T23" i="47"/>
  <c r="X23" i="47" s="1" a="1"/>
  <c r="X23" i="47" s="1"/>
  <c r="S23" i="47" s="1" a="1"/>
  <c r="S23" i="47" s="1"/>
  <c r="T20" i="42"/>
  <c r="X20" i="42" s="1" a="1"/>
  <c r="X20" i="42" s="1"/>
  <c r="T25" i="39"/>
  <c r="X25" i="39" s="1" a="1"/>
  <c r="X25" i="39" s="1"/>
  <c r="S25" i="39" s="1" a="1"/>
  <c r="S25" i="39" s="1"/>
  <c r="T13" i="42"/>
  <c r="X13" i="42" s="1" a="1"/>
  <c r="X13" i="42" s="1"/>
  <c r="T25" i="43"/>
  <c r="X25" i="43" s="1" a="1"/>
  <c r="X25" i="43" s="1"/>
  <c r="T18" i="44"/>
  <c r="X18" i="44" s="1" a="1"/>
  <c r="X18" i="44" s="1"/>
  <c r="T22" i="42"/>
  <c r="X22" i="42" s="1" a="1"/>
  <c r="X22" i="42" s="1"/>
  <c r="S22" i="42" s="1" a="1"/>
  <c r="S22" i="42" s="1"/>
  <c r="T25" i="44"/>
  <c r="X25" i="44" s="1" a="1"/>
  <c r="X25" i="44" s="1"/>
  <c r="S25" i="44" s="1" a="1"/>
  <c r="S25" i="44" s="1"/>
  <c r="T27" i="44"/>
  <c r="X27" i="44" s="1" a="1"/>
  <c r="X27" i="44" s="1"/>
  <c r="S27" i="44" s="1" a="1"/>
  <c r="S27" i="44" s="1"/>
  <c r="T23" i="45"/>
  <c r="X23" i="45" s="1" a="1"/>
  <c r="X23" i="45" s="1"/>
  <c r="S23" i="45" s="1" a="1"/>
  <c r="S23" i="45" s="1"/>
  <c r="T14" i="42"/>
  <c r="X14" i="42" s="1" a="1"/>
  <c r="X14" i="42" s="1"/>
  <c r="T27" i="47"/>
  <c r="X27" i="47" s="1" a="1"/>
  <c r="X27" i="47" s="1"/>
  <c r="S27" i="47" s="1" a="1"/>
  <c r="S27" i="47" s="1"/>
  <c r="T16" i="44"/>
  <c r="X16" i="44" s="1" a="1"/>
  <c r="X16" i="44" s="1"/>
  <c r="S16" i="44" s="1" a="1"/>
  <c r="S16" i="44" s="1"/>
  <c r="T13" i="45"/>
  <c r="X13" i="45" s="1" a="1"/>
  <c r="X13" i="45" s="1"/>
  <c r="T16" i="40"/>
  <c r="X16" i="40" s="1" a="1"/>
  <c r="X16" i="40" s="1"/>
  <c r="S16" i="40" s="1" a="1"/>
  <c r="S16" i="40" s="1"/>
  <c r="T20" i="46"/>
  <c r="X20" i="46" s="1" a="1"/>
  <c r="X20" i="46" s="1"/>
  <c r="S20" i="46" s="1" a="1"/>
  <c r="S20" i="46" s="1"/>
  <c r="T19" i="44"/>
  <c r="X19" i="44" s="1" a="1"/>
  <c r="X19" i="44" s="1"/>
  <c r="S19" i="44" s="1" a="1"/>
  <c r="S19" i="44" s="1"/>
  <c r="T16" i="46"/>
  <c r="X16" i="46" s="1" a="1"/>
  <c r="X16" i="46" s="1"/>
  <c r="T23" i="41"/>
  <c r="X23" i="41" s="1" a="1"/>
  <c r="X23" i="41" s="1"/>
  <c r="T15" i="43"/>
  <c r="X15" i="43" s="1" a="1"/>
  <c r="X15" i="43" s="1"/>
  <c r="T23" i="43"/>
  <c r="X23" i="43" s="1" a="1"/>
  <c r="X23" i="43" s="1"/>
  <c r="T15" i="45"/>
  <c r="X15" i="45" s="1" a="1"/>
  <c r="X15" i="45" s="1"/>
  <c r="S15" i="45" s="1" a="1"/>
  <c r="S15" i="45" s="1"/>
  <c r="T13" i="43"/>
  <c r="X13" i="43" s="1" a="1"/>
  <c r="X13" i="43" s="1"/>
  <c r="T26" i="42"/>
  <c r="X26" i="42" s="1" a="1"/>
  <c r="X26" i="42" s="1"/>
  <c r="S26" i="42" s="1" a="1"/>
  <c r="S26" i="42" s="1"/>
  <c r="T27" i="45"/>
  <c r="X27" i="45" s="1" a="1"/>
  <c r="X27" i="45" s="1"/>
  <c r="T14" i="47"/>
  <c r="X14" i="47" s="1" a="1"/>
  <c r="X14" i="47" s="1"/>
  <c r="T22" i="44"/>
  <c r="X22" i="44" s="1" a="1"/>
  <c r="X22" i="44" s="1"/>
  <c r="S22" i="44" s="1" a="1"/>
  <c r="S22" i="44" s="1"/>
  <c r="T18" i="42"/>
  <c r="X18" i="42" s="1" a="1"/>
  <c r="X18" i="42" s="1"/>
  <c r="T22" i="46"/>
  <c r="X22" i="46" s="1" a="1"/>
  <c r="X22" i="46" s="1"/>
  <c r="T24" i="47"/>
  <c r="X24" i="47" s="1" a="1"/>
  <c r="X24" i="47" s="1"/>
  <c r="T22" i="39"/>
  <c r="X22" i="39" s="1" a="1"/>
  <c r="X22" i="39" s="1"/>
  <c r="S22" i="39" s="1" a="1"/>
  <c r="S22" i="39" s="1"/>
  <c r="T17" i="43"/>
  <c r="X17" i="43" s="1" a="1"/>
  <c r="X17" i="43" s="1"/>
  <c r="S17" i="43" s="1" a="1"/>
  <c r="S17" i="43" s="1"/>
  <c r="T19" i="43"/>
  <c r="X19" i="43" s="1" a="1"/>
  <c r="X19" i="43" s="1"/>
  <c r="S19" i="43" s="1" a="1"/>
  <c r="S19" i="43" s="1"/>
  <c r="T26" i="46"/>
  <c r="X26" i="46" s="1" a="1"/>
  <c r="X26" i="46" s="1"/>
  <c r="S26" i="46" s="1" a="1"/>
  <c r="S26" i="46" s="1"/>
  <c r="T23" i="40"/>
  <c r="X23" i="40" s="1" a="1"/>
  <c r="X23" i="40" s="1"/>
  <c r="S23" i="40" s="1" a="1"/>
  <c r="S23" i="40" s="1"/>
  <c r="T21" i="39"/>
  <c r="X21" i="39" s="1" a="1"/>
  <c r="X21" i="39" s="1"/>
  <c r="S21" i="39" s="1" a="1"/>
  <c r="S21" i="39" s="1"/>
  <c r="T18" i="39"/>
  <c r="X18" i="39" s="1" a="1"/>
  <c r="X18" i="39" s="1"/>
  <c r="S18" i="39" s="1" a="1"/>
  <c r="S18" i="39" s="1"/>
  <c r="T14" i="44"/>
  <c r="X14" i="44" s="1" a="1"/>
  <c r="X14" i="44" s="1"/>
  <c r="S14" i="44" s="1" a="1"/>
  <c r="S14" i="44" s="1"/>
  <c r="T14" i="46"/>
  <c r="X14" i="46" s="1" a="1"/>
  <c r="X14" i="46" s="1"/>
  <c r="T18" i="46"/>
  <c r="X18" i="46" s="1" a="1"/>
  <c r="X18" i="46" s="1"/>
  <c r="S18" i="46" s="1" a="1"/>
  <c r="S18" i="46" s="1"/>
  <c r="T24" i="44"/>
  <c r="X24" i="44" s="1" a="1"/>
  <c r="X24" i="44" s="1"/>
  <c r="S24" i="44" s="1" a="1"/>
  <c r="S24" i="44" s="1"/>
  <c r="T15" i="47"/>
  <c r="X15" i="47" s="1" a="1"/>
  <c r="X15" i="47" s="1"/>
  <c r="S15" i="47" s="1" a="1"/>
  <c r="S15" i="47" s="1"/>
  <c r="T14" i="39"/>
  <c r="X14" i="39" s="1" a="1"/>
  <c r="X14" i="39" s="1"/>
  <c r="S14" i="39" s="1" a="1"/>
  <c r="S14" i="39" s="1"/>
  <c r="T21" i="45"/>
  <c r="X21" i="45" s="1" a="1"/>
  <c r="X21" i="45" s="1"/>
  <c r="T26" i="39"/>
  <c r="X26" i="39" s="1" a="1"/>
  <c r="X26" i="39" s="1"/>
  <c r="S26" i="39" s="1" a="1"/>
  <c r="S26" i="39" s="1"/>
  <c r="T21" i="47"/>
  <c r="X21" i="47" s="1" a="1"/>
  <c r="X21" i="47" s="1"/>
  <c r="S21" i="47" s="1" a="1"/>
  <c r="S21" i="47" s="1"/>
  <c r="R18" i="39" l="1"/>
  <c r="AK22" i="48"/>
  <c r="R23" i="49" s="1"/>
  <c r="Q23" i="49" s="1"/>
  <c r="R25" i="40"/>
  <c r="AK44" i="48"/>
  <c r="R45" i="49" s="1"/>
  <c r="Q45" i="49" s="1"/>
  <c r="AK19" i="48"/>
  <c r="R20" i="49" s="1"/>
  <c r="Q20" i="49" s="1"/>
  <c r="R15" i="39"/>
  <c r="R16" i="39"/>
  <c r="AK20" i="48"/>
  <c r="R21" i="49" s="1"/>
  <c r="Q21" i="49" s="1"/>
  <c r="AK46" i="48"/>
  <c r="R47" i="49" s="1"/>
  <c r="Q47" i="49" s="1"/>
  <c r="R27" i="40"/>
  <c r="AK30" i="48"/>
  <c r="R31" i="49" s="1"/>
  <c r="Q31" i="49" s="1"/>
  <c r="R26" i="39"/>
  <c r="R21" i="39"/>
  <c r="AK25" i="48"/>
  <c r="R26" i="49" s="1"/>
  <c r="Q26" i="49" s="1"/>
  <c r="AK24" i="48"/>
  <c r="R25" i="49" s="1"/>
  <c r="Q25" i="49" s="1"/>
  <c r="R20" i="39"/>
  <c r="R17" i="40"/>
  <c r="AK36" i="48"/>
  <c r="R37" i="49" s="1"/>
  <c r="Q37" i="49" s="1"/>
  <c r="AK17" i="48"/>
  <c r="R18" i="49" s="1"/>
  <c r="R13" i="39"/>
  <c r="R14" i="40"/>
  <c r="AK33" i="48"/>
  <c r="R34" i="49" s="1"/>
  <c r="Q34" i="49" s="1"/>
  <c r="R14" i="39"/>
  <c r="AK18" i="48"/>
  <c r="R19" i="49" s="1"/>
  <c r="Q19" i="49" s="1"/>
  <c r="R22" i="40"/>
  <c r="AK41" i="48"/>
  <c r="R42" i="49" s="1"/>
  <c r="Q42" i="49" s="1"/>
  <c r="AK34" i="48"/>
  <c r="R35" i="49" s="1"/>
  <c r="Q35" i="49" s="1"/>
  <c r="R15" i="40"/>
  <c r="R19" i="39"/>
  <c r="AK23" i="48"/>
  <c r="R24" i="49" s="1"/>
  <c r="Q24" i="49" s="1"/>
  <c r="AK136" i="48"/>
  <c r="R27" i="46"/>
  <c r="S8" i="44"/>
  <c r="S28" i="44"/>
  <c r="R14" i="44"/>
  <c r="AK93" i="48"/>
  <c r="R26" i="46"/>
  <c r="AK135" i="48"/>
  <c r="R24" i="45"/>
  <c r="AK118" i="48"/>
  <c r="R23" i="40"/>
  <c r="AK42" i="48"/>
  <c r="R43" i="49" s="1"/>
  <c r="Q43" i="49" s="1"/>
  <c r="R15" i="45"/>
  <c r="AK109" i="48"/>
  <c r="AK71" i="48"/>
  <c r="R22" i="42"/>
  <c r="R19" i="42"/>
  <c r="AK68" i="48"/>
  <c r="R26" i="40"/>
  <c r="AK45" i="48"/>
  <c r="R46" i="49" s="1"/>
  <c r="Q46" i="49" s="1"/>
  <c r="AK60" i="48"/>
  <c r="R26" i="41"/>
  <c r="R25" i="44"/>
  <c r="AK104" i="48"/>
  <c r="AK113" i="48"/>
  <c r="R19" i="45"/>
  <c r="AK149" i="48"/>
  <c r="R25" i="47"/>
  <c r="AK133" i="48"/>
  <c r="R24" i="46"/>
  <c r="R24" i="39"/>
  <c r="AK28" i="48"/>
  <c r="R29" i="49" s="1"/>
  <c r="Q29" i="49" s="1"/>
  <c r="R26" i="42"/>
  <c r="AK75" i="48"/>
  <c r="AK140" i="48"/>
  <c r="R16" i="47"/>
  <c r="AK96" i="48"/>
  <c r="R17" i="44"/>
  <c r="R22" i="44"/>
  <c r="AK101" i="48"/>
  <c r="R27" i="47"/>
  <c r="AK151" i="48"/>
  <c r="R18" i="43"/>
  <c r="AK82" i="48"/>
  <c r="R19" i="46"/>
  <c r="AK128" i="48"/>
  <c r="R21" i="40"/>
  <c r="AK40" i="48"/>
  <c r="R41" i="49" s="1"/>
  <c r="Q41" i="49" s="1"/>
  <c r="R24" i="44"/>
  <c r="AK103" i="48"/>
  <c r="AK127" i="48"/>
  <c r="R18" i="46"/>
  <c r="R20" i="46"/>
  <c r="AK129" i="48"/>
  <c r="R27" i="39"/>
  <c r="AK31" i="48"/>
  <c r="R32" i="49" s="1"/>
  <c r="Q32" i="49" s="1"/>
  <c r="R27" i="41"/>
  <c r="AK61" i="48"/>
  <c r="R17" i="46"/>
  <c r="AK126" i="48"/>
  <c r="R15" i="41"/>
  <c r="AK49" i="48"/>
  <c r="AK59" i="48"/>
  <c r="R25" i="41"/>
  <c r="R21" i="42"/>
  <c r="AK70" i="48"/>
  <c r="R19" i="43"/>
  <c r="AK83" i="48"/>
  <c r="AK142" i="48"/>
  <c r="R18" i="47"/>
  <c r="R23" i="46"/>
  <c r="AK132" i="48"/>
  <c r="R27" i="44"/>
  <c r="AK106" i="48"/>
  <c r="R25" i="39"/>
  <c r="AK29" i="48"/>
  <c r="R30" i="49" s="1"/>
  <c r="Q30" i="49" s="1"/>
  <c r="R18" i="40"/>
  <c r="AK37" i="48"/>
  <c r="R38" i="49" s="1"/>
  <c r="Q38" i="49" s="1"/>
  <c r="R13" i="40"/>
  <c r="AK32" i="48"/>
  <c r="R33" i="49" s="1"/>
  <c r="Q33" i="49" s="1"/>
  <c r="S28" i="40"/>
  <c r="S8" i="40"/>
  <c r="R16" i="43"/>
  <c r="AK80" i="48"/>
  <c r="R22" i="39"/>
  <c r="AK26" i="48"/>
  <c r="R27" i="49" s="1"/>
  <c r="Q27" i="49" s="1"/>
  <c r="AK102" i="48"/>
  <c r="R23" i="44"/>
  <c r="AK55" i="48"/>
  <c r="R21" i="41"/>
  <c r="R19" i="40"/>
  <c r="AK38" i="48"/>
  <c r="R39" i="49" s="1"/>
  <c r="Q39" i="49" s="1"/>
  <c r="R16" i="44"/>
  <c r="AK95" i="48"/>
  <c r="AK91" i="48"/>
  <c r="R27" i="43"/>
  <c r="AK117" i="48"/>
  <c r="R23" i="45"/>
  <c r="R23" i="47"/>
  <c r="AK147" i="48"/>
  <c r="R22" i="41"/>
  <c r="AK56" i="48"/>
  <c r="R15" i="47"/>
  <c r="AK139" i="48"/>
  <c r="AK78" i="48"/>
  <c r="S8" i="43"/>
  <c r="R14" i="43"/>
  <c r="S28" i="43"/>
  <c r="AK39" i="48"/>
  <c r="R40" i="49" s="1"/>
  <c r="Q40" i="49" s="1"/>
  <c r="R20" i="40"/>
  <c r="R17" i="43"/>
  <c r="AK81" i="48"/>
  <c r="AK74" i="48"/>
  <c r="R25" i="42"/>
  <c r="R19" i="44"/>
  <c r="AK98" i="48"/>
  <c r="AK35" i="48"/>
  <c r="R36" i="49" s="1"/>
  <c r="Q36" i="49" s="1"/>
  <c r="R16" i="40"/>
  <c r="R13" i="46"/>
  <c r="S8" i="46"/>
  <c r="S28" i="46"/>
  <c r="AK122" i="48"/>
  <c r="AK145" i="48"/>
  <c r="R21" i="47"/>
  <c r="R20" i="43"/>
  <c r="AK84" i="48"/>
  <c r="AK72" i="48"/>
  <c r="R23" i="42"/>
  <c r="AK137" i="48"/>
  <c r="S28" i="47"/>
  <c r="S8" i="47"/>
  <c r="R13" i="47"/>
  <c r="S8" i="39"/>
  <c r="AK21" i="48"/>
  <c r="R22" i="49" s="1"/>
  <c r="Q22" i="49" s="1"/>
  <c r="R17" i="39"/>
  <c r="S28" i="39"/>
  <c r="AK50" i="48"/>
  <c r="R16" i="41"/>
  <c r="R23" i="39"/>
  <c r="AK27" i="48"/>
  <c r="R28" i="49" s="1"/>
  <c r="Q28" i="49" s="1"/>
  <c r="R21" i="44"/>
  <c r="AK100" i="48"/>
  <c r="R25" i="46"/>
  <c r="AK134" i="48"/>
  <c r="AK85" i="48"/>
  <c r="R21" i="43"/>
  <c r="R24" i="40"/>
  <c r="AK43" i="48"/>
  <c r="R44" i="49" s="1"/>
  <c r="Q44" i="49" s="1"/>
  <c r="R20" i="41"/>
  <c r="AK54" i="48"/>
  <c r="S28" i="41"/>
  <c r="AK48" i="48"/>
  <c r="R14" i="41"/>
  <c r="S8" i="41"/>
  <c r="AK88" i="48"/>
  <c r="R24" i="43"/>
  <c r="R15" i="42"/>
  <c r="S28" i="42"/>
  <c r="AK64" i="48"/>
  <c r="S8" i="42"/>
  <c r="AK141" i="48"/>
  <c r="R17" i="47"/>
  <c r="R14" i="45"/>
  <c r="AK108" i="48"/>
  <c r="S8" i="45"/>
  <c r="S28" i="45"/>
  <c r="R28" i="42" l="1"/>
  <c r="H17" i="13" s="1"/>
  <c r="Q18" i="49"/>
  <c r="R1" i="49"/>
  <c r="M8" i="13"/>
  <c r="Q7" i="10"/>
  <c r="R28" i="41"/>
  <c r="H16" i="13" s="1"/>
  <c r="R28" i="46"/>
  <c r="H21" i="13" s="1"/>
  <c r="R28" i="44"/>
  <c r="H19" i="13" s="1"/>
  <c r="R28" i="47"/>
  <c r="H22" i="13" s="1"/>
  <c r="R28" i="43"/>
  <c r="H18" i="13" s="1"/>
  <c r="R28" i="39"/>
  <c r="R28" i="45"/>
  <c r="H20" i="13" s="1"/>
  <c r="R28" i="40"/>
  <c r="H15" i="13" s="1"/>
  <c r="H14" i="13" l="1"/>
  <c r="H23" i="13" s="1"/>
  <c r="S7" i="10"/>
  <c r="Q7" i="42"/>
  <c r="Q7" i="39"/>
  <c r="Q7" i="46"/>
  <c r="Q7" i="41"/>
  <c r="Q7" i="40"/>
  <c r="Q7" i="44"/>
  <c r="Q7" i="43"/>
  <c r="Q7" i="47"/>
  <c r="Q7" i="45"/>
  <c r="S7" i="43" l="1"/>
  <c r="S7" i="42"/>
  <c r="S7" i="40"/>
  <c r="S7" i="41"/>
  <c r="S7" i="46"/>
  <c r="S7" i="44"/>
  <c r="S7" i="45"/>
  <c r="S7" i="39"/>
  <c r="S7" i="4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<sst xmlns="http://schemas.openxmlformats.org/spreadsheetml/2006/main" count="706" uniqueCount="122">
  <si>
    <t>First Name</t>
  </si>
  <si>
    <t>Last Name</t>
  </si>
  <si>
    <t>M</t>
  </si>
  <si>
    <t>** In the event of a claim, verification of payment date will be requested</t>
  </si>
  <si>
    <t>Date Completed:</t>
  </si>
  <si>
    <t xml:space="preserve">Total # of Insured on roster(s): </t>
  </si>
  <si>
    <t>Comments</t>
  </si>
  <si>
    <t>Cruise and/or Tour Operator(s):</t>
  </si>
  <si>
    <t>Airline Operator(s):</t>
  </si>
  <si>
    <t>Plan Number:</t>
  </si>
  <si>
    <t>360º TRAVEL PROTECTION FOR GROUPS SUMMARY PAGE</t>
  </si>
  <si>
    <t>Roster Completed By:</t>
  </si>
  <si>
    <t>Sample</t>
  </si>
  <si>
    <t xml:space="preserve">Note: Additions to previously submitted rosters will be accepted if received by Travelex prior to departure. </t>
  </si>
  <si>
    <t>Total Protection cost per page</t>
  </si>
  <si>
    <t xml:space="preserve">Rosters and payment must be received in Omaha 15 days prior to departure date.  </t>
  </si>
  <si>
    <t>360º TRAVEL PROTECTION FOR GROUPS ROSTER/MANIFEST</t>
  </si>
  <si>
    <t>Total Insured Trip Cost*</t>
  </si>
  <si>
    <t>Total Amount due transferred from  Page 1</t>
  </si>
  <si>
    <t>Total Amount due transferred from  Page 2</t>
  </si>
  <si>
    <t>Total Amount due transferred from  Page 3</t>
  </si>
  <si>
    <t>Total Amount due transferred from  Page 4</t>
  </si>
  <si>
    <t>Total Amount due transferred from  Page 5</t>
  </si>
  <si>
    <t xml:space="preserve">Total Amount due to Travelex Insurance Services: </t>
  </si>
  <si>
    <t>Transferred Sub Totals from Passenger Information Pages</t>
  </si>
  <si>
    <t>Rates are subject to change with a 30 day notice.</t>
  </si>
  <si>
    <t>Total Amount due transferred from  Page 6</t>
  </si>
  <si>
    <t>Total Amount due transferred from  Page 7</t>
  </si>
  <si>
    <t>Total Amount due transferred from  Page 8</t>
  </si>
  <si>
    <t>Total Amount due transferred from  Page 9</t>
  </si>
  <si>
    <t>Total Amount due transferred from  Page 10</t>
  </si>
  <si>
    <t xml:space="preserve">Make checks payable to Travelex Insurance Services. </t>
  </si>
  <si>
    <t>Plan Provisions</t>
  </si>
  <si>
    <t>Payment/Remittance</t>
  </si>
  <si>
    <t>Traveler Email Address</t>
  </si>
  <si>
    <t>sample@aol.com</t>
  </si>
  <si>
    <t>*Please read all terms &amp; conditions on bottom of Page before continuing</t>
  </si>
  <si>
    <t>Product:</t>
  </si>
  <si>
    <t>Travelex Location Number (Required):</t>
  </si>
  <si>
    <t>Travel Supplier/Agency Name (Required):</t>
  </si>
  <si>
    <t>Brownell</t>
  </si>
  <si>
    <t>Travel Supplier Phone # (Required):</t>
  </si>
  <si>
    <t>505-777-5818</t>
  </si>
  <si>
    <t>Group Information - Please ensure all required fields are filled out</t>
  </si>
  <si>
    <t>Group Name (Required):</t>
  </si>
  <si>
    <t>Email of Roster Contact (Required):</t>
  </si>
  <si>
    <t>Return:</t>
  </si>
  <si>
    <t>Destination (Required):</t>
  </si>
  <si>
    <t>TERMS &amp; CONDITIONS</t>
  </si>
  <si>
    <t>Eligibility for compensation is based on agency resident and non-resident licensing; the spreadhseet does not track agency licenses. Refer to the 360° Group Travel Protection Procedures for more information.</t>
  </si>
  <si>
    <t xml:space="preserve">Total # of Insured on page: </t>
  </si>
  <si>
    <t>John</t>
  </si>
  <si>
    <t>Address1*</t>
  </si>
  <si>
    <t>Address2</t>
  </si>
  <si>
    <t>State*</t>
  </si>
  <si>
    <t>City*</t>
  </si>
  <si>
    <t>Zip Code*</t>
  </si>
  <si>
    <t>Omaha</t>
  </si>
  <si>
    <t>Suite 300</t>
  </si>
  <si>
    <r>
      <t xml:space="preserve">Departure Date </t>
    </r>
    <r>
      <rPr>
        <sz val="10"/>
        <color rgb="FF3B5CAD"/>
        <rFont val="Arial Black"/>
        <family val="2"/>
      </rPr>
      <t>(mm/dd/yyyy)</t>
    </r>
  </si>
  <si>
    <r>
      <t xml:space="preserve">Return Date </t>
    </r>
    <r>
      <rPr>
        <sz val="10"/>
        <color rgb="FF3B5CAD"/>
        <rFont val="Arial Black"/>
        <family val="2"/>
      </rPr>
      <t>(mm/dd/yyyy)</t>
    </r>
  </si>
  <si>
    <r>
      <t>Trip Length</t>
    </r>
    <r>
      <rPr>
        <sz val="10"/>
        <color rgb="FF3B5CAD"/>
        <rFont val="Arial Black"/>
        <family val="2"/>
      </rPr>
      <t xml:space="preserve"> (in days)</t>
    </r>
  </si>
  <si>
    <r>
      <t xml:space="preserve">Trip Deposit Payment Date               </t>
    </r>
    <r>
      <rPr>
        <sz val="10"/>
        <color rgb="FF3B5CAD"/>
        <rFont val="Arial Black"/>
        <family val="2"/>
      </rPr>
      <t>Rcv’d by Travel Supplier above (mm/dd/yyyy)</t>
    </r>
  </si>
  <si>
    <r>
      <t xml:space="preserve">Total Protection Cost / Person*         </t>
    </r>
    <r>
      <rPr>
        <sz val="10"/>
        <color rgb="FF3B5CAD"/>
        <rFont val="Arial Black"/>
        <family val="2"/>
      </rPr>
      <t>(Amount owed to Travelex)</t>
    </r>
  </si>
  <si>
    <r>
      <t>Total Protection Cost / Person*</t>
    </r>
    <r>
      <rPr>
        <sz val="10"/>
        <color rgb="FF3B5CAD"/>
        <rFont val="Arial Black"/>
        <family val="2"/>
      </rPr>
      <t xml:space="preserve">  (Amount paid by traveler)</t>
    </r>
  </si>
  <si>
    <r>
      <t>Premium Protection Plan Payment Date</t>
    </r>
    <r>
      <rPr>
        <sz val="10"/>
        <color rgb="FF3B5CAD"/>
        <rFont val="Arial Black"/>
        <family val="2"/>
      </rPr>
      <t xml:space="preserve">                 Rcv’d by Travel Supplier above (Effective Date)**
(mm/dd/yyyy)</t>
    </r>
    <r>
      <rPr>
        <b/>
        <sz val="10"/>
        <color rgb="FF3B5CAD"/>
        <rFont val="Arial Black"/>
        <family val="2"/>
      </rPr>
      <t xml:space="preserve">
</t>
    </r>
  </si>
  <si>
    <t>Net Amount</t>
  </si>
  <si>
    <t>Net Amount:</t>
  </si>
  <si>
    <t>Date of Birth</t>
  </si>
  <si>
    <t>810 S 96th St</t>
  </si>
  <si>
    <t>Age</t>
  </si>
  <si>
    <t>Last Revised: May 2021</t>
  </si>
  <si>
    <t xml:space="preserve">Payment can be applied through Partner Resources, by check, or with our 360 Group team at 1-888-574-7026, M-F 8am-7pm CST </t>
  </si>
  <si>
    <r>
      <t xml:space="preserve">Remit check payment to: </t>
    </r>
    <r>
      <rPr>
        <b/>
        <sz val="11"/>
        <color rgb="FF3B5CAD"/>
        <rFont val="Arial"/>
        <family val="2"/>
      </rPr>
      <t>Travelex Insurance Services Attn: 360 Group Department, 810 N 96th St., Suite 300, Omaha, NE, 68114</t>
    </r>
    <r>
      <rPr>
        <sz val="11"/>
        <color rgb="FF3B5CAD"/>
        <rFont val="Arial"/>
        <family val="2"/>
      </rPr>
      <t xml:space="preserve">
</t>
    </r>
  </si>
  <si>
    <t xml:space="preserve">For roster support email: 360group@travelexinsurance.com </t>
  </si>
  <si>
    <t>Effective 05/15/2021</t>
  </si>
  <si>
    <t>NE</t>
  </si>
  <si>
    <t>Age Variable</t>
  </si>
  <si>
    <t>Age Bracket</t>
  </si>
  <si>
    <t>Variable</t>
  </si>
  <si>
    <t>row</t>
  </si>
  <si>
    <t xml:space="preserve">  </t>
  </si>
  <si>
    <t>GCZ-1023</t>
  </si>
  <si>
    <t>360 Group Choice</t>
  </si>
  <si>
    <t xml:space="preserve"> $1 - $250 </t>
  </si>
  <si>
    <t xml:space="preserve"> $251 - $500 </t>
  </si>
  <si>
    <t xml:space="preserve"> $501 - $1,000 </t>
  </si>
  <si>
    <t xml:space="preserve"> $1,001 - $1,500 </t>
  </si>
  <si>
    <t xml:space="preserve"> $1,501 - $2,000 </t>
  </si>
  <si>
    <t xml:space="preserve"> $2,001 - $2,500 </t>
  </si>
  <si>
    <t xml:space="preserve"> $2,501 - $3,000 </t>
  </si>
  <si>
    <t xml:space="preserve"> $3,001 - $3,500 </t>
  </si>
  <si>
    <t xml:space="preserve"> $3,501 - $4,000 </t>
  </si>
  <si>
    <t xml:space="preserve"> $4,001 - $4,500 </t>
  </si>
  <si>
    <t xml:space="preserve"> $4,501 - $5,000 </t>
  </si>
  <si>
    <t xml:space="preserve"> $5,001 - $5,500 </t>
  </si>
  <si>
    <t xml:space="preserve"> $5,501 - $6,000 </t>
  </si>
  <si>
    <t xml:space="preserve"> $6,001 - $6,500 </t>
  </si>
  <si>
    <t xml:space="preserve"> $6,501 - $7,000 </t>
  </si>
  <si>
    <t xml:space="preserve"> $7,001 - $8,000 </t>
  </si>
  <si>
    <t xml:space="preserve"> $8,001 - $9,000 </t>
  </si>
  <si>
    <t xml:space="preserve">$9,001 - $10,000 </t>
  </si>
  <si>
    <t xml:space="preserve"> $10,001 - $11,000 </t>
  </si>
  <si>
    <t xml:space="preserve"> $11,001 - $12,000 </t>
  </si>
  <si>
    <t xml:space="preserve"> $12,001 - $13,000 </t>
  </si>
  <si>
    <t xml:space="preserve"> $13,001 - $14,000 </t>
  </si>
  <si>
    <t xml:space="preserve"> $14,001 - $15,000 </t>
  </si>
  <si>
    <t xml:space="preserve">Trip Cost </t>
  </si>
  <si>
    <t>0-59</t>
  </si>
  <si>
    <t xml:space="preserve"> 60-74</t>
  </si>
  <si>
    <t>75+</t>
  </si>
  <si>
    <t>360 Group Choice Plan Benefits (GCZ-1023)</t>
  </si>
  <si>
    <t>60-74</t>
  </si>
  <si>
    <t>columm</t>
  </si>
  <si>
    <t>*Up to 150 lines will upload. Do not move/ drag cells and rows. Rows can be deleted. If row is orange or red it will not upload.</t>
  </si>
  <si>
    <t>Total:</t>
  </si>
  <si>
    <t>Deposit Date</t>
  </si>
  <si>
    <t xml:space="preserve">Protection Payment Date
</t>
  </si>
  <si>
    <t>#</t>
  </si>
  <si>
    <r>
      <t xml:space="preserve">Net Amount*         </t>
    </r>
    <r>
      <rPr>
        <sz val="10"/>
        <color rgb="FF3B5CAD"/>
        <rFont val="Arial Black"/>
        <family val="2"/>
      </rPr>
      <t>(Amount owed to Travelex)</t>
    </r>
  </si>
  <si>
    <r>
      <t>Total Cost / Person*</t>
    </r>
    <r>
      <rPr>
        <sz val="10"/>
        <color rgb="FF3B5CAD"/>
        <rFont val="Arial Black"/>
        <family val="2"/>
      </rPr>
      <t xml:space="preserve">  (Amount paid by traveler)</t>
    </r>
  </si>
  <si>
    <t>RaSe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</si>
</sst>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m/d/yy;@"/>
  </numFmts>
  <fonts count="5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8"/>
      <name val="匠牥晩††††††††††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Arial"/>
      <family val="2"/>
    </font>
    <font>
      <b/>
      <sz val="24"/>
      <color rgb="FFEDEDF7"/>
      <name val="Arial Black"/>
      <family val="2"/>
    </font>
    <font>
      <b/>
      <sz val="10"/>
      <color rgb="FFFF671B"/>
      <name val="Arial Black"/>
      <family val="2"/>
    </font>
    <font>
      <b/>
      <sz val="10"/>
      <color rgb="FF3B5CAD"/>
      <name val="Arial"/>
      <family val="2"/>
    </font>
    <font>
      <b/>
      <sz val="10"/>
      <color rgb="FF3B5CAD"/>
      <name val="Arial Black"/>
      <family val="2"/>
    </font>
    <font>
      <sz val="12"/>
      <name val="Arial Narrow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10"/>
      <color rgb="FF3B5CAD"/>
      <name val="Arial"/>
      <family val="2"/>
    </font>
    <font>
      <b/>
      <sz val="20"/>
      <color rgb="FFEDEDF7"/>
      <name val="Arial Black"/>
      <family val="2"/>
    </font>
    <font>
      <b/>
      <sz val="14"/>
      <color rgb="FFEDEDF7"/>
      <name val="Arial Black"/>
      <family val="2"/>
    </font>
    <font>
      <b/>
      <sz val="16"/>
      <color rgb="FFEDEDF7"/>
      <name val="Arial Black"/>
      <family val="2"/>
    </font>
    <font>
      <b/>
      <sz val="16"/>
      <name val="Arial"/>
      <family val="2"/>
    </font>
    <font>
      <sz val="10"/>
      <color rgb="FF7CA3DC"/>
      <name val="Arial"/>
      <family val="2"/>
    </font>
    <font>
      <sz val="10"/>
      <color theme="0"/>
      <name val="Arial"/>
      <family val="2"/>
    </font>
    <font>
      <b/>
      <sz val="12"/>
      <color rgb="FF3B5CAD"/>
      <name val="Arial Black"/>
      <family val="2"/>
    </font>
    <font>
      <b/>
      <u/>
      <sz val="13"/>
      <color rgb="FFFF671B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color rgb="FF3B5CAD"/>
      <name val="Arial"/>
      <family val="2"/>
    </font>
    <font>
      <sz val="11"/>
      <color rgb="FF3B5CAD"/>
      <name val="Arial"/>
      <family val="2"/>
    </font>
    <font>
      <b/>
      <u/>
      <sz val="11"/>
      <color rgb="FF3B5CAD"/>
      <name val="Arial"/>
      <family val="2"/>
    </font>
    <font>
      <sz val="10"/>
      <name val="Arial Black"/>
      <family val="2"/>
    </font>
    <font>
      <b/>
      <sz val="26"/>
      <color theme="0"/>
      <name val="Arial Black"/>
      <family val="2"/>
    </font>
    <font>
      <b/>
      <sz val="12"/>
      <color rgb="FFFF671B"/>
      <name val="Arial Black"/>
      <family val="2"/>
    </font>
    <font>
      <b/>
      <sz val="12"/>
      <color rgb="FF3B5CAD"/>
      <name val="Arial"/>
      <family val="2"/>
    </font>
    <font>
      <b/>
      <sz val="14"/>
      <color theme="3"/>
      <name val="Arial"/>
      <family val="2"/>
    </font>
    <font>
      <b/>
      <sz val="10"/>
      <color theme="3"/>
      <name val="Arial Black"/>
      <family val="2"/>
    </font>
    <font>
      <sz val="26"/>
      <name val="Arial"/>
      <family val="2"/>
    </font>
    <font>
      <b/>
      <sz val="12"/>
      <name val="Arial"/>
      <family val="2"/>
    </font>
    <font>
      <b/>
      <sz val="9"/>
      <color rgb="FFFF671B"/>
      <name val="Arial Black"/>
      <family val="2"/>
    </font>
    <font>
      <sz val="10"/>
      <color rgb="FF3B5CAD"/>
      <name val="Arial Black"/>
      <family val="2"/>
    </font>
    <font>
      <b/>
      <sz val="9"/>
      <color rgb="FF3B5CAD"/>
      <name val="Arial"/>
      <family val="2"/>
    </font>
    <font>
      <sz val="10"/>
      <name val="Arial"/>
      <family val="2"/>
    </font>
    <font>
      <b/>
      <sz val="9"/>
      <color theme="3"/>
      <name val="Arial Black"/>
      <family val="2"/>
    </font>
    <font>
      <sz val="10"/>
      <color theme="0" tint="-0.249977111117893"/>
      <name val="Arial Black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B5CA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ED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CA3DC"/>
      </left>
      <right/>
      <top style="medium">
        <color rgb="FF7CA3DC"/>
      </top>
      <bottom style="medium">
        <color rgb="FF7CA3DC"/>
      </bottom>
      <diagonal/>
    </border>
    <border>
      <left/>
      <right/>
      <top style="medium">
        <color rgb="FF7CA3DC"/>
      </top>
      <bottom style="medium">
        <color rgb="FF7CA3DC"/>
      </bottom>
      <diagonal/>
    </border>
    <border>
      <left style="medium">
        <color rgb="FF7CA3DC"/>
      </left>
      <right/>
      <top style="medium">
        <color rgb="FF7CA3DC"/>
      </top>
      <bottom style="thin">
        <color rgb="FF7CA3DC"/>
      </bottom>
      <diagonal/>
    </border>
    <border>
      <left/>
      <right/>
      <top style="medium">
        <color rgb="FF7CA3DC"/>
      </top>
      <bottom style="thin">
        <color rgb="FF7CA3DC"/>
      </bottom>
      <diagonal/>
    </border>
    <border>
      <left/>
      <right style="thin">
        <color rgb="FF7CA3DC"/>
      </right>
      <top style="medium">
        <color rgb="FF7CA3DC"/>
      </top>
      <bottom style="thin">
        <color rgb="FF7CA3DC"/>
      </bottom>
      <diagonal/>
    </border>
    <border>
      <left style="thin">
        <color rgb="FF7CA3DC"/>
      </left>
      <right style="thin">
        <color rgb="FF7CA3DC"/>
      </right>
      <top style="medium">
        <color rgb="FF7CA3DC"/>
      </top>
      <bottom style="thin">
        <color rgb="FF7CA3DC"/>
      </bottom>
      <diagonal/>
    </border>
    <border>
      <left style="thin">
        <color rgb="FF7CA3DC"/>
      </left>
      <right/>
      <top style="medium">
        <color rgb="FF7CA3DC"/>
      </top>
      <bottom style="thin">
        <color rgb="FF7CA3DC"/>
      </bottom>
      <diagonal/>
    </border>
    <border>
      <left/>
      <right style="medium">
        <color rgb="FF7CA3DC"/>
      </right>
      <top style="medium">
        <color rgb="FF7CA3DC"/>
      </top>
      <bottom style="thin">
        <color rgb="FF7CA3DC"/>
      </bottom>
      <diagonal/>
    </border>
    <border>
      <left style="medium">
        <color rgb="FF7CA3DC"/>
      </left>
      <right/>
      <top style="thin">
        <color rgb="FF7CA3DC"/>
      </top>
      <bottom style="thin">
        <color rgb="FF7CA3DC"/>
      </bottom>
      <diagonal/>
    </border>
    <border>
      <left/>
      <right/>
      <top style="thin">
        <color rgb="FF7CA3DC"/>
      </top>
      <bottom style="thin">
        <color rgb="FF7CA3DC"/>
      </bottom>
      <diagonal/>
    </border>
    <border>
      <left/>
      <right style="thin">
        <color rgb="FF7CA3DC"/>
      </right>
      <top style="thin">
        <color rgb="FF7CA3DC"/>
      </top>
      <bottom style="thin">
        <color rgb="FF7CA3DC"/>
      </bottom>
      <diagonal/>
    </border>
    <border>
      <left/>
      <right style="medium">
        <color rgb="FF7CA3DC"/>
      </right>
      <top style="thin">
        <color rgb="FF7CA3DC"/>
      </top>
      <bottom style="thin">
        <color rgb="FF7CA3DC"/>
      </bottom>
      <diagonal/>
    </border>
    <border>
      <left style="medium">
        <color rgb="FF7CA3DC"/>
      </left>
      <right/>
      <top style="thin">
        <color rgb="FF7CA3DC"/>
      </top>
      <bottom/>
      <diagonal/>
    </border>
    <border>
      <left/>
      <right/>
      <top style="thin">
        <color rgb="FF7CA3DC"/>
      </top>
      <bottom/>
      <diagonal/>
    </border>
    <border>
      <left/>
      <right style="thin">
        <color rgb="FF7CA3DC"/>
      </right>
      <top style="thin">
        <color rgb="FF7CA3DC"/>
      </top>
      <bottom/>
      <diagonal/>
    </border>
    <border>
      <left/>
      <right style="medium">
        <color rgb="FF7CA3DC"/>
      </right>
      <top style="thin">
        <color rgb="FF7CA3DC"/>
      </top>
      <bottom/>
      <diagonal/>
    </border>
    <border>
      <left style="medium">
        <color rgb="FF7CA3DC"/>
      </left>
      <right style="thin">
        <color rgb="FF7CA3DC"/>
      </right>
      <top style="medium">
        <color rgb="FF7CA3DC"/>
      </top>
      <bottom/>
      <diagonal/>
    </border>
    <border>
      <left style="thin">
        <color rgb="FF7CA3DC"/>
      </left>
      <right style="thin">
        <color rgb="FF7CA3DC"/>
      </right>
      <top style="medium">
        <color rgb="FF7CA3DC"/>
      </top>
      <bottom/>
      <diagonal/>
    </border>
    <border>
      <left style="thin">
        <color rgb="FF7CA3DC"/>
      </left>
      <right style="medium">
        <color rgb="FF7CA3DC"/>
      </right>
      <top style="medium">
        <color rgb="FF7CA3DC"/>
      </top>
      <bottom/>
      <diagonal/>
    </border>
    <border>
      <left style="medium">
        <color rgb="FF7CA3DC"/>
      </left>
      <right style="thin">
        <color rgb="FF7CA3DC"/>
      </right>
      <top style="medium">
        <color rgb="FF7CA3DC"/>
      </top>
      <bottom style="thin">
        <color rgb="FF7CA3DC"/>
      </bottom>
      <diagonal/>
    </border>
    <border>
      <left style="thin">
        <color rgb="FF7CA3DC"/>
      </left>
      <right style="medium">
        <color rgb="FF7CA3DC"/>
      </right>
      <top style="medium">
        <color rgb="FF7CA3DC"/>
      </top>
      <bottom style="thin">
        <color rgb="FF7CA3DC"/>
      </bottom>
      <diagonal/>
    </border>
    <border>
      <left style="medium">
        <color rgb="FF7CA3DC"/>
      </left>
      <right style="thin">
        <color rgb="FF7CA3DC"/>
      </right>
      <top style="thin">
        <color rgb="FF7CA3DC"/>
      </top>
      <bottom style="thin">
        <color rgb="FF7CA3DC"/>
      </bottom>
      <diagonal/>
    </border>
    <border>
      <left style="thin">
        <color rgb="FF7CA3DC"/>
      </left>
      <right style="thin">
        <color rgb="FF7CA3DC"/>
      </right>
      <top style="thin">
        <color rgb="FF7CA3DC"/>
      </top>
      <bottom style="thin">
        <color rgb="FF7CA3DC"/>
      </bottom>
      <diagonal/>
    </border>
    <border>
      <left style="thin">
        <color rgb="FF7CA3DC"/>
      </left>
      <right/>
      <top style="thin">
        <color rgb="FF7CA3DC"/>
      </top>
      <bottom style="thin">
        <color rgb="FF7CA3DC"/>
      </bottom>
      <diagonal/>
    </border>
    <border>
      <left style="thin">
        <color rgb="FF7CA3DC"/>
      </left>
      <right style="medium">
        <color rgb="FF7CA3DC"/>
      </right>
      <top style="thin">
        <color rgb="FF7CA3DC"/>
      </top>
      <bottom style="thin">
        <color rgb="FF7CA3DC"/>
      </bottom>
      <diagonal/>
    </border>
    <border>
      <left style="medium">
        <color rgb="FF7CA3DC"/>
      </left>
      <right style="thin">
        <color rgb="FF7CA3DC"/>
      </right>
      <top style="thin">
        <color rgb="FF7CA3DC"/>
      </top>
      <bottom style="medium">
        <color rgb="FF7CA3DC"/>
      </bottom>
      <diagonal/>
    </border>
    <border>
      <left style="thin">
        <color rgb="FF7CA3DC"/>
      </left>
      <right style="thin">
        <color rgb="FF7CA3DC"/>
      </right>
      <top style="thin">
        <color rgb="FF7CA3DC"/>
      </top>
      <bottom style="medium">
        <color rgb="FF7CA3DC"/>
      </bottom>
      <diagonal/>
    </border>
    <border>
      <left style="thin">
        <color rgb="FF7CA3DC"/>
      </left>
      <right/>
      <top style="thin">
        <color rgb="FF7CA3DC"/>
      </top>
      <bottom style="medium">
        <color rgb="FF7CA3DC"/>
      </bottom>
      <diagonal/>
    </border>
    <border>
      <left/>
      <right/>
      <top style="thin">
        <color rgb="FF7CA3DC"/>
      </top>
      <bottom style="medium">
        <color rgb="FF7CA3DC"/>
      </bottom>
      <diagonal/>
    </border>
    <border>
      <left/>
      <right style="thin">
        <color rgb="FF7CA3DC"/>
      </right>
      <top style="thin">
        <color rgb="FF7CA3DC"/>
      </top>
      <bottom style="medium">
        <color rgb="FF7CA3DC"/>
      </bottom>
      <diagonal/>
    </border>
    <border>
      <left style="thin">
        <color rgb="FF7CA3DC"/>
      </left>
      <right style="medium">
        <color rgb="FF7CA3DC"/>
      </right>
      <top style="thin">
        <color rgb="FF7CA3DC"/>
      </top>
      <bottom style="medium">
        <color rgb="FF7CA3DC"/>
      </bottom>
      <diagonal/>
    </border>
    <border>
      <left style="medium">
        <color rgb="FF7CA3DC"/>
      </left>
      <right style="thin">
        <color rgb="FF7CA3DC"/>
      </right>
      <top style="medium">
        <color rgb="FF7CA3DC"/>
      </top>
      <bottom style="medium">
        <color rgb="FF7CA3DC"/>
      </bottom>
      <diagonal/>
    </border>
    <border>
      <left style="thin">
        <color rgb="FF7CA3DC"/>
      </left>
      <right style="thin">
        <color rgb="FF7CA3DC"/>
      </right>
      <top style="medium">
        <color rgb="FF7CA3DC"/>
      </top>
      <bottom style="medium">
        <color rgb="FF7CA3DC"/>
      </bottom>
      <diagonal/>
    </border>
    <border>
      <left style="thin">
        <color rgb="FF7CA3DC"/>
      </left>
      <right style="medium">
        <color rgb="FF7CA3DC"/>
      </right>
      <top style="medium">
        <color rgb="FF7CA3DC"/>
      </top>
      <bottom style="medium">
        <color rgb="FF7CA3DC"/>
      </bottom>
      <diagonal/>
    </border>
    <border>
      <left style="medium">
        <color rgb="FF7CA3DC"/>
      </left>
      <right style="thin">
        <color rgb="FF7CA3DC"/>
      </right>
      <top style="thin">
        <color rgb="FF7CA3DC"/>
      </top>
      <bottom/>
      <diagonal/>
    </border>
    <border>
      <left style="thin">
        <color rgb="FF7CA3DC"/>
      </left>
      <right style="thin">
        <color rgb="FF7CA3DC"/>
      </right>
      <top style="thin">
        <color rgb="FF7CA3DC"/>
      </top>
      <bottom/>
      <diagonal/>
    </border>
    <border>
      <left style="thin">
        <color rgb="FF7CA3DC"/>
      </left>
      <right style="medium">
        <color rgb="FF7CA3DC"/>
      </right>
      <top style="thin">
        <color rgb="FF7CA3DC"/>
      </top>
      <bottom/>
      <diagonal/>
    </border>
    <border>
      <left style="medium">
        <color rgb="FF7CA3DC"/>
      </left>
      <right style="thin">
        <color rgb="FF7CA3DC"/>
      </right>
      <top style="thin">
        <color rgb="FF3B5CAD"/>
      </top>
      <bottom style="double">
        <color rgb="FF3B5CAD"/>
      </bottom>
      <diagonal/>
    </border>
    <border>
      <left style="thin">
        <color rgb="FF7CA3DC"/>
      </left>
      <right style="thin">
        <color rgb="FF7CA3DC"/>
      </right>
      <top style="thin">
        <color rgb="FF3B5CAD"/>
      </top>
      <bottom style="double">
        <color rgb="FF3B5CAD"/>
      </bottom>
      <diagonal/>
    </border>
    <border>
      <left style="thin">
        <color rgb="FF7CA3DC"/>
      </left>
      <right/>
      <top style="thin">
        <color rgb="FF3B5CAD"/>
      </top>
      <bottom style="double">
        <color rgb="FF3B5CAD"/>
      </bottom>
      <diagonal/>
    </border>
    <border>
      <left/>
      <right/>
      <top style="thin">
        <color rgb="FF3B5CAD"/>
      </top>
      <bottom style="double">
        <color rgb="FF3B5CAD"/>
      </bottom>
      <diagonal/>
    </border>
    <border>
      <left/>
      <right style="medium">
        <color rgb="FF7CA3DC"/>
      </right>
      <top style="thin">
        <color rgb="FF3B5CAD"/>
      </top>
      <bottom style="double">
        <color rgb="FF3B5CAD"/>
      </bottom>
      <diagonal/>
    </border>
    <border>
      <left/>
      <right style="medium">
        <color rgb="FF7CA3DC"/>
      </right>
      <top style="thin">
        <color rgb="FF7CA3DC"/>
      </top>
      <bottom style="medium">
        <color rgb="FF7CA3DC"/>
      </bottom>
      <diagonal/>
    </border>
    <border>
      <left style="medium">
        <color rgb="FF7CA3DC"/>
      </left>
      <right/>
      <top style="thin">
        <color rgb="FF7CA3DC"/>
      </top>
      <bottom style="medium">
        <color rgb="FF7CA3DC"/>
      </bottom>
      <diagonal/>
    </border>
    <border>
      <left/>
      <right/>
      <top style="medium">
        <color rgb="FF7CA3DC"/>
      </top>
      <bottom/>
      <diagonal/>
    </border>
    <border>
      <left style="medium">
        <color rgb="FF3B5CAD"/>
      </left>
      <right style="thin">
        <color rgb="FF3B5CAD"/>
      </right>
      <top style="medium">
        <color rgb="FF3B5CAD"/>
      </top>
      <bottom style="medium">
        <color rgb="FF3B5CAD"/>
      </bottom>
      <diagonal/>
    </border>
    <border>
      <left style="thin">
        <color rgb="FF3B5CAD"/>
      </left>
      <right style="thin">
        <color rgb="FF3B5CAD"/>
      </right>
      <top style="medium">
        <color rgb="FF3B5CAD"/>
      </top>
      <bottom style="medium">
        <color rgb="FF3B5CAD"/>
      </bottom>
      <diagonal/>
    </border>
    <border>
      <left style="thin">
        <color rgb="FF3B5CAD"/>
      </left>
      <right style="medium">
        <color rgb="FF3B5CAD"/>
      </right>
      <top style="medium">
        <color rgb="FF3B5CAD"/>
      </top>
      <bottom style="medium">
        <color rgb="FF3B5CAD"/>
      </bottom>
      <diagonal/>
    </border>
    <border>
      <left style="medium">
        <color rgb="FF3B5CAD"/>
      </left>
      <right style="thin">
        <color rgb="FF7CA3DC"/>
      </right>
      <top style="medium">
        <color rgb="FF3B5CAD"/>
      </top>
      <bottom style="thin">
        <color rgb="FF7CA3DC"/>
      </bottom>
      <diagonal/>
    </border>
    <border>
      <left style="thin">
        <color rgb="FF7CA3DC"/>
      </left>
      <right style="thin">
        <color rgb="FF7CA3DC"/>
      </right>
      <top style="medium">
        <color rgb="FF3B5CAD"/>
      </top>
      <bottom style="thin">
        <color rgb="FF7CA3DC"/>
      </bottom>
      <diagonal/>
    </border>
    <border>
      <left style="thin">
        <color rgb="FF7CA3DC"/>
      </left>
      <right/>
      <top style="medium">
        <color rgb="FF3B5CAD"/>
      </top>
      <bottom style="thin">
        <color rgb="FF7CA3DC"/>
      </bottom>
      <diagonal/>
    </border>
    <border>
      <left style="thin">
        <color rgb="FF7CA3DC"/>
      </left>
      <right style="medium">
        <color rgb="FF3B5CAD"/>
      </right>
      <top style="medium">
        <color rgb="FF3B5CAD"/>
      </top>
      <bottom style="thin">
        <color rgb="FF7CA3DC"/>
      </bottom>
      <diagonal/>
    </border>
    <border>
      <left style="medium">
        <color rgb="FF3B5CAD"/>
      </left>
      <right style="thin">
        <color rgb="FF7CA3DC"/>
      </right>
      <top style="thin">
        <color rgb="FF7CA3DC"/>
      </top>
      <bottom style="thin">
        <color rgb="FF7CA3DC"/>
      </bottom>
      <diagonal/>
    </border>
    <border>
      <left style="thin">
        <color rgb="FF7CA3DC"/>
      </left>
      <right style="medium">
        <color rgb="FF3B5CAD"/>
      </right>
      <top style="thin">
        <color rgb="FF7CA3DC"/>
      </top>
      <bottom style="thin">
        <color rgb="FF7CA3DC"/>
      </bottom>
      <diagonal/>
    </border>
    <border>
      <left style="medium">
        <color rgb="FF3B5CAD"/>
      </left>
      <right style="thin">
        <color rgb="FF7CA3DC"/>
      </right>
      <top style="thin">
        <color rgb="FF7CA3DC"/>
      </top>
      <bottom style="medium">
        <color rgb="FF3B5CAD"/>
      </bottom>
      <diagonal/>
    </border>
    <border>
      <left style="thin">
        <color rgb="FF7CA3DC"/>
      </left>
      <right style="thin">
        <color rgb="FF7CA3DC"/>
      </right>
      <top style="thin">
        <color rgb="FF7CA3DC"/>
      </top>
      <bottom style="medium">
        <color rgb="FF3B5CAD"/>
      </bottom>
      <diagonal/>
    </border>
    <border>
      <left style="thin">
        <color rgb="FF7CA3DC"/>
      </left>
      <right/>
      <top style="thin">
        <color rgb="FF7CA3DC"/>
      </top>
      <bottom style="medium">
        <color rgb="FF3B5CAD"/>
      </bottom>
      <diagonal/>
    </border>
    <border>
      <left style="thin">
        <color rgb="FF7CA3DC"/>
      </left>
      <right style="medium">
        <color rgb="FF3B5CAD"/>
      </right>
      <top style="thin">
        <color rgb="FF7CA3DC"/>
      </top>
      <bottom style="medium">
        <color rgb="FF3B5CAD"/>
      </bottom>
      <diagonal/>
    </border>
    <border>
      <left style="medium">
        <color rgb="FF3B5CAD"/>
      </left>
      <right style="medium">
        <color rgb="FF3B5CAD"/>
      </right>
      <top style="medium">
        <color rgb="FF3B5CAD"/>
      </top>
      <bottom style="medium">
        <color rgb="FF3B5CAD"/>
      </bottom>
      <diagonal/>
    </border>
    <border>
      <left/>
      <right style="medium">
        <color rgb="FF7CA3DC"/>
      </right>
      <top style="medium">
        <color rgb="FF7CA3DC"/>
      </top>
      <bottom style="medium">
        <color rgb="FF7CA3DC"/>
      </bottom>
      <diagonal/>
    </border>
    <border>
      <left style="medium">
        <color rgb="FF7CA3DC"/>
      </left>
      <right/>
      <top/>
      <bottom style="thin">
        <color rgb="FF7CA3DC"/>
      </bottom>
      <diagonal/>
    </border>
    <border>
      <left/>
      <right/>
      <top/>
      <bottom style="thin">
        <color rgb="FF7CA3DC"/>
      </bottom>
      <diagonal/>
    </border>
    <border>
      <left/>
      <right style="thin">
        <color rgb="FF7CA3DC"/>
      </right>
      <top/>
      <bottom style="thin">
        <color rgb="FF7CA3DC"/>
      </bottom>
      <diagonal/>
    </border>
    <border>
      <left style="thin">
        <color rgb="FF7CA3DC"/>
      </left>
      <right/>
      <top/>
      <bottom style="thin">
        <color rgb="FF7CA3DC"/>
      </bottom>
      <diagonal/>
    </border>
    <border>
      <left style="thin">
        <color rgb="FF3B5CAD"/>
      </left>
      <right style="medium">
        <color rgb="FF7CA3DC"/>
      </right>
      <top style="medium">
        <color rgb="FF7CA3DC"/>
      </top>
      <bottom style="thin">
        <color rgb="FF7CA3DC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0" fillId="0" borderId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44" fontId="44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44" fontId="1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14" fontId="0" fillId="0" borderId="0" xfId="0" applyNumberFormat="1"/>
    <xf numFmtId="0" fontId="14" fillId="3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left" vertical="top"/>
    </xf>
    <xf numFmtId="0" fontId="14" fillId="3" borderId="7" xfId="0" applyFont="1" applyFill="1" applyBorder="1"/>
    <xf numFmtId="14" fontId="1" fillId="0" borderId="0" xfId="0" applyNumberFormat="1" applyFont="1"/>
    <xf numFmtId="14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19" fillId="3" borderId="7" xfId="0" applyFont="1" applyFill="1" applyBorder="1" applyAlignment="1">
      <alignment horizontal="center" vertical="top" wrapText="1"/>
    </xf>
    <xf numFmtId="14" fontId="23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14" fontId="25" fillId="0" borderId="0" xfId="0" applyNumberFormat="1" applyFont="1"/>
    <xf numFmtId="0" fontId="28" fillId="0" borderId="0" xfId="0" applyFont="1" applyAlignment="1">
      <alignment horizontal="right"/>
    </xf>
    <xf numFmtId="44" fontId="28" fillId="0" borderId="0" xfId="0" applyNumberFormat="1" applyFont="1" applyAlignment="1">
      <alignment horizontal="center" vertical="center" wrapText="1"/>
    </xf>
    <xf numFmtId="44" fontId="28" fillId="0" borderId="0" xfId="0" applyNumberFormat="1" applyFont="1" applyAlignment="1">
      <alignment horizontal="right" vertical="center" wrapText="1"/>
    </xf>
    <xf numFmtId="0" fontId="29" fillId="0" borderId="0" xfId="0" applyFont="1"/>
    <xf numFmtId="14" fontId="29" fillId="0" borderId="0" xfId="0" applyNumberFormat="1" applyFont="1"/>
    <xf numFmtId="14" fontId="6" fillId="0" borderId="0" xfId="0" applyNumberFormat="1" applyFont="1"/>
    <xf numFmtId="0" fontId="31" fillId="0" borderId="0" xfId="12" applyFont="1" applyAlignment="1">
      <alignment vertical="top"/>
    </xf>
    <xf numFmtId="0" fontId="19" fillId="0" borderId="0" xfId="12" applyFont="1" applyAlignment="1">
      <alignment horizontal="left"/>
    </xf>
    <xf numFmtId="0" fontId="32" fillId="0" borderId="0" xfId="12" applyFont="1" applyAlignment="1">
      <alignment vertical="top"/>
    </xf>
    <xf numFmtId="0" fontId="30" fillId="0" borderId="0" xfId="12" applyFont="1" applyAlignment="1">
      <alignment vertical="top"/>
    </xf>
    <xf numFmtId="0" fontId="14" fillId="0" borderId="0" xfId="12" applyFont="1" applyAlignment="1">
      <alignment vertical="top"/>
    </xf>
    <xf numFmtId="0" fontId="19" fillId="0" borderId="0" xfId="0" applyFont="1" applyAlignment="1">
      <alignment horizontal="left"/>
    </xf>
    <xf numFmtId="0" fontId="19" fillId="0" borderId="0" xfId="12" applyFont="1" applyAlignment="1">
      <alignment horizontal="center"/>
    </xf>
    <xf numFmtId="37" fontId="19" fillId="4" borderId="26" xfId="0" applyNumberFormat="1" applyFont="1" applyFill="1" applyBorder="1" applyAlignment="1">
      <alignment horizontal="center" vertical="center"/>
    </xf>
    <xf numFmtId="14" fontId="19" fillId="4" borderId="32" xfId="0" applyNumberFormat="1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 wrapText="1"/>
    </xf>
    <xf numFmtId="1" fontId="14" fillId="5" borderId="48" xfId="0" applyNumberFormat="1" applyFont="1" applyFill="1" applyBorder="1" applyAlignment="1">
      <alignment horizontal="center" vertical="center" wrapText="1"/>
    </xf>
    <xf numFmtId="164" fontId="14" fillId="5" borderId="49" xfId="0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16" fillId="6" borderId="51" xfId="0" applyFont="1" applyFill="1" applyBorder="1" applyAlignment="1">
      <alignment horizontal="center" vertical="center" wrapText="1"/>
    </xf>
    <xf numFmtId="164" fontId="1" fillId="6" borderId="53" xfId="0" applyNumberFormat="1" applyFont="1" applyFill="1" applyBorder="1" applyAlignment="1">
      <alignment horizontal="center" vertical="center" wrapText="1"/>
    </xf>
    <xf numFmtId="0" fontId="0" fillId="4" borderId="54" xfId="0" applyFill="1" applyBorder="1" applyAlignment="1">
      <alignment horizontal="center" vertical="center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16" fillId="6" borderId="24" xfId="0" applyFont="1" applyFill="1" applyBorder="1" applyAlignment="1">
      <alignment horizontal="center" vertical="center" wrapText="1"/>
    </xf>
    <xf numFmtId="164" fontId="1" fillId="6" borderId="55" xfId="0" applyNumberFormat="1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>
      <alignment horizontal="center" vertical="center"/>
    </xf>
    <xf numFmtId="0" fontId="2" fillId="0" borderId="57" xfId="0" applyFont="1" applyBorder="1" applyAlignment="1" applyProtection="1">
      <alignment horizontal="center" vertical="center" wrapText="1"/>
      <protection locked="0"/>
    </xf>
    <xf numFmtId="0" fontId="16" fillId="6" borderId="57" xfId="0" applyFont="1" applyFill="1" applyBorder="1" applyAlignment="1">
      <alignment horizontal="center" vertical="center" wrapText="1"/>
    </xf>
    <xf numFmtId="164" fontId="1" fillId="6" borderId="5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9" fillId="0" borderId="0" xfId="0" applyFont="1"/>
    <xf numFmtId="0" fontId="40" fillId="0" borderId="0" xfId="0" applyFont="1"/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5" fillId="4" borderId="11" xfId="0" applyFont="1" applyFill="1" applyBorder="1"/>
    <xf numFmtId="0" fontId="15" fillId="4" borderId="12" xfId="0" applyFont="1" applyFill="1" applyBorder="1"/>
    <xf numFmtId="0" fontId="2" fillId="0" borderId="57" xfId="0" applyFont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166" fontId="2" fillId="0" borderId="57" xfId="0" applyNumberFormat="1" applyFont="1" applyBorder="1" applyAlignment="1" applyProtection="1">
      <alignment horizontal="center" vertical="center" wrapText="1"/>
      <protection locked="0"/>
    </xf>
    <xf numFmtId="166" fontId="2" fillId="0" borderId="24" xfId="0" applyNumberFormat="1" applyFont="1" applyBorder="1" applyAlignment="1" applyProtection="1">
      <alignment horizontal="center" vertical="center" wrapText="1"/>
      <protection locked="0"/>
    </xf>
    <xf numFmtId="166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51" xfId="0" applyNumberFormat="1" applyFont="1" applyBorder="1" applyAlignment="1" applyProtection="1">
      <alignment horizontal="center" vertical="center" wrapText="1"/>
      <protection locked="0"/>
    </xf>
    <xf numFmtId="0" fontId="14" fillId="5" borderId="48" xfId="0" applyFont="1" applyFill="1" applyBorder="1" applyAlignment="1">
      <alignment horizontal="center" vertical="center" wrapText="1"/>
    </xf>
    <xf numFmtId="0" fontId="2" fillId="0" borderId="51" xfId="0" applyFont="1" applyBorder="1" applyAlignment="1" applyProtection="1">
      <alignment horizontal="left" vertical="center" wrapText="1"/>
      <protection locked="0"/>
    </xf>
    <xf numFmtId="166" fontId="14" fillId="5" borderId="48" xfId="0" applyNumberFormat="1" applyFont="1" applyFill="1" applyBorder="1" applyAlignment="1">
      <alignment horizontal="center" vertical="center" wrapText="1"/>
    </xf>
    <xf numFmtId="164" fontId="14" fillId="5" borderId="48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/>
    <xf numFmtId="0" fontId="36" fillId="4" borderId="7" xfId="0" applyFont="1" applyFill="1" applyBorder="1" applyAlignment="1">
      <alignment horizontal="center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4" borderId="24" xfId="0" applyFont="1" applyFill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2" fillId="0" borderId="57" xfId="0" applyFont="1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2" fillId="4" borderId="24" xfId="0" applyFont="1" applyFill="1" applyBorder="1" applyAlignment="1" applyProtection="1">
      <alignment vertical="center"/>
      <protection locked="0"/>
    </xf>
    <xf numFmtId="0" fontId="0" fillId="4" borderId="24" xfId="0" applyFill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14" fillId="5" borderId="48" xfId="0" applyFont="1" applyFill="1" applyBorder="1" applyAlignment="1">
      <alignment vertical="center"/>
    </xf>
    <xf numFmtId="0" fontId="14" fillId="5" borderId="48" xfId="0" applyFont="1" applyFill="1" applyBorder="1" applyAlignment="1">
      <alignment vertical="center" wrapText="1"/>
    </xf>
    <xf numFmtId="164" fontId="1" fillId="6" borderId="25" xfId="0" applyNumberFormat="1" applyFont="1" applyFill="1" applyBorder="1" applyAlignment="1">
      <alignment vertical="center" wrapText="1"/>
    </xf>
    <xf numFmtId="164" fontId="1" fillId="6" borderId="52" xfId="0" applyNumberFormat="1" applyFont="1" applyFill="1" applyBorder="1" applyAlignment="1">
      <alignment vertical="center" wrapText="1"/>
    </xf>
    <xf numFmtId="164" fontId="1" fillId="6" borderId="58" xfId="0" applyNumberFormat="1" applyFont="1" applyFill="1" applyBorder="1" applyAlignment="1">
      <alignment vertical="center" wrapText="1"/>
    </xf>
    <xf numFmtId="165" fontId="2" fillId="0" borderId="0" xfId="0" applyNumberFormat="1" applyFont="1" applyAlignment="1" applyProtection="1">
      <alignment vertical="center" wrapText="1"/>
      <protection locked="0"/>
    </xf>
    <xf numFmtId="165" fontId="14" fillId="0" borderId="0" xfId="0" applyNumberFormat="1" applyFont="1" applyAlignment="1" applyProtection="1">
      <alignment vertical="center" wrapText="1"/>
      <protection locked="0"/>
    </xf>
    <xf numFmtId="0" fontId="38" fillId="4" borderId="30" xfId="0" applyFont="1" applyFill="1" applyBorder="1"/>
    <xf numFmtId="0" fontId="38" fillId="4" borderId="31" xfId="0" applyFont="1" applyFill="1" applyBorder="1"/>
    <xf numFmtId="0" fontId="38" fillId="4" borderId="11" xfId="0" applyFont="1" applyFill="1" applyBorder="1"/>
    <xf numFmtId="0" fontId="38" fillId="4" borderId="12" xfId="0" applyFont="1" applyFill="1" applyBorder="1"/>
    <xf numFmtId="0" fontId="38" fillId="4" borderId="13" xfId="0" applyFont="1" applyFill="1" applyBorder="1"/>
    <xf numFmtId="0" fontId="38" fillId="4" borderId="44" xfId="0" applyFont="1" applyFill="1" applyBorder="1"/>
    <xf numFmtId="0" fontId="34" fillId="0" borderId="46" xfId="0" applyFont="1" applyBorder="1" applyAlignment="1">
      <alignment vertical="center"/>
    </xf>
    <xf numFmtId="0" fontId="35" fillId="0" borderId="0" xfId="0" applyFont="1"/>
    <xf numFmtId="0" fontId="37" fillId="0" borderId="0" xfId="0" applyFont="1"/>
    <xf numFmtId="0" fontId="38" fillId="0" borderId="0" xfId="0" applyFont="1"/>
    <xf numFmtId="0" fontId="14" fillId="0" borderId="0" xfId="0" applyFont="1"/>
    <xf numFmtId="0" fontId="42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8" xfId="0" applyFont="1" applyBorder="1" applyAlignment="1">
      <alignment vertical="center" wrapText="1"/>
    </xf>
    <xf numFmtId="0" fontId="15" fillId="0" borderId="4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38" fillId="4" borderId="25" xfId="0" applyFont="1" applyFill="1" applyBorder="1" applyAlignment="1">
      <alignment horizontal="left" indent="1"/>
    </xf>
    <xf numFmtId="0" fontId="38" fillId="4" borderId="29" xfId="0" applyFont="1" applyFill="1" applyBorder="1" applyAlignment="1">
      <alignment horizontal="left" indent="1"/>
    </xf>
    <xf numFmtId="0" fontId="38" fillId="4" borderId="64" xfId="0" applyFont="1" applyFill="1" applyBorder="1"/>
    <xf numFmtId="164" fontId="1" fillId="4" borderId="60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right" wrapText="1"/>
    </xf>
    <xf numFmtId="0" fontId="14" fillId="3" borderId="4" xfId="0" applyFont="1" applyFill="1" applyBorder="1" applyAlignment="1">
      <alignment horizontal="left" vertical="top" wrapText="1"/>
    </xf>
    <xf numFmtId="0" fontId="18" fillId="7" borderId="22" xfId="30" applyFill="1" applyBorder="1" applyAlignment="1" applyProtection="1">
      <alignment horizontal="left" indent="1"/>
      <protection locked="0"/>
    </xf>
    <xf numFmtId="0" fontId="17" fillId="7" borderId="26" xfId="0" applyFont="1" applyFill="1" applyBorder="1" applyAlignment="1" applyProtection="1">
      <alignment horizontal="left" indent="1"/>
      <protection locked="0"/>
    </xf>
    <xf numFmtId="0" fontId="17" fillId="7" borderId="32" xfId="0" applyFont="1" applyFill="1" applyBorder="1" applyAlignment="1" applyProtection="1">
      <alignment horizontal="left" indent="1"/>
      <protection locked="0"/>
    </xf>
    <xf numFmtId="0" fontId="43" fillId="5" borderId="48" xfId="0" applyFont="1" applyFill="1" applyBorder="1" applyAlignment="1">
      <alignment horizontal="center" vertical="center" wrapText="1"/>
    </xf>
    <xf numFmtId="49" fontId="14" fillId="5" borderId="48" xfId="0" applyNumberFormat="1" applyFont="1" applyFill="1" applyBorder="1" applyAlignment="1">
      <alignment horizontal="center" vertical="center" wrapText="1"/>
    </xf>
    <xf numFmtId="49" fontId="2" fillId="0" borderId="51" xfId="0" applyNumberFormat="1" applyFont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38" fillId="4" borderId="63" xfId="0" applyFont="1" applyFill="1" applyBorder="1" applyAlignment="1">
      <alignment horizontal="right"/>
    </xf>
    <xf numFmtId="164" fontId="38" fillId="4" borderId="66" xfId="32" applyNumberFormat="1" applyFont="1" applyFill="1" applyBorder="1" applyAlignment="1">
      <alignment horizontal="center"/>
    </xf>
    <xf numFmtId="0" fontId="45" fillId="4" borderId="8" xfId="0" applyFont="1" applyFill="1" applyBorder="1" applyAlignment="1">
      <alignment horizontal="center"/>
    </xf>
    <xf numFmtId="0" fontId="38" fillId="4" borderId="8" xfId="0" applyFont="1" applyFill="1" applyBorder="1" applyAlignment="1">
      <alignment horizontal="center"/>
    </xf>
    <xf numFmtId="14" fontId="14" fillId="5" borderId="48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top"/>
    </xf>
    <xf numFmtId="0" fontId="3" fillId="0" borderId="0" xfId="0" applyFont="1"/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30" fillId="0" borderId="0" xfId="12" applyFont="1"/>
    <xf numFmtId="0" fontId="32" fillId="0" borderId="0" xfId="12" applyFont="1"/>
    <xf numFmtId="44" fontId="2" fillId="0" borderId="51" xfId="32" applyFont="1" applyBorder="1" applyAlignment="1" applyProtection="1">
      <alignment horizontal="center" vertical="center" wrapText="1"/>
      <protection locked="0"/>
    </xf>
    <xf numFmtId="44" fontId="2" fillId="4" borderId="24" xfId="32" applyFont="1" applyFill="1" applyBorder="1" applyAlignment="1" applyProtection="1">
      <alignment horizontal="center" vertical="center" wrapText="1"/>
      <protection locked="0"/>
    </xf>
    <xf numFmtId="44" fontId="2" fillId="0" borderId="24" xfId="32" applyFont="1" applyBorder="1" applyAlignment="1" applyProtection="1">
      <alignment horizontal="center" vertical="center" wrapText="1"/>
      <protection locked="0"/>
    </xf>
    <xf numFmtId="44" fontId="2" fillId="0" borderId="57" xfId="32" applyFont="1" applyBorder="1" applyAlignment="1" applyProtection="1">
      <alignment horizontal="center" vertical="center" wrapText="1"/>
      <protection locked="0"/>
    </xf>
    <xf numFmtId="0" fontId="49" fillId="0" borderId="67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50" fillId="0" borderId="0" xfId="0" applyFont="1"/>
    <xf numFmtId="14" fontId="2" fillId="0" borderId="51" xfId="32" applyNumberFormat="1" applyFont="1" applyBorder="1" applyAlignment="1" applyProtection="1">
      <alignment horizontal="center" vertical="center" wrapText="1"/>
      <protection locked="0"/>
    </xf>
    <xf numFmtId="14" fontId="2" fillId="4" borderId="24" xfId="32" applyNumberFormat="1" applyFont="1" applyFill="1" applyBorder="1" applyAlignment="1" applyProtection="1">
      <alignment horizontal="center" vertical="center" wrapText="1"/>
      <protection locked="0"/>
    </xf>
    <xf numFmtId="14" fontId="2" fillId="0" borderId="24" xfId="32" applyNumberFormat="1" applyFont="1" applyBorder="1" applyAlignment="1" applyProtection="1">
      <alignment horizontal="center" vertical="center" wrapText="1"/>
      <protection locked="0"/>
    </xf>
    <xf numFmtId="14" fontId="2" fillId="0" borderId="57" xfId="32" applyNumberFormat="1" applyFont="1" applyBorder="1" applyAlignment="1" applyProtection="1">
      <alignment horizontal="center" vertical="center" wrapText="1"/>
      <protection locked="0"/>
    </xf>
    <xf numFmtId="0" fontId="48" fillId="0" borderId="0" xfId="0" applyFont="1"/>
    <xf numFmtId="6" fontId="51" fillId="0" borderId="0" xfId="0" applyNumberFormat="1" applyFont="1" applyAlignment="1">
      <alignment horizontal="center" vertical="center"/>
    </xf>
    <xf numFmtId="0" fontId="51" fillId="8" borderId="0" xfId="0" applyFont="1" applyFill="1" applyAlignment="1">
      <alignment horizontal="center" vertical="center"/>
    </xf>
    <xf numFmtId="6" fontId="51" fillId="8" borderId="0" xfId="0" applyNumberFormat="1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9" borderId="0" xfId="0" applyFont="1" applyFill="1" applyAlignment="1">
      <alignment horizontal="center" vertical="center" wrapText="1"/>
    </xf>
    <xf numFmtId="0" fontId="30" fillId="0" borderId="0" xfId="0" applyFont="1" applyAlignment="1">
      <alignment vertical="center"/>
    </xf>
    <xf numFmtId="44" fontId="25" fillId="0" borderId="0" xfId="3" applyFont="1"/>
    <xf numFmtId="44" fontId="25" fillId="0" borderId="0" xfId="3" applyFont="1" applyAlignment="1">
      <alignment wrapText="1"/>
    </xf>
    <xf numFmtId="1" fontId="48" fillId="10" borderId="0" xfId="3" applyNumberFormat="1" applyFont="1" applyFill="1" applyAlignment="1">
      <alignment horizontal="center"/>
    </xf>
    <xf numFmtId="1" fontId="48" fillId="10" borderId="0" xfId="0" applyNumberFormat="1" applyFont="1" applyFill="1" applyAlignment="1">
      <alignment horizontal="center"/>
    </xf>
    <xf numFmtId="164" fontId="48" fillId="10" borderId="0" xfId="3" applyNumberFormat="1" applyFont="1" applyFill="1" applyAlignment="1">
      <alignment horizontal="center"/>
    </xf>
    <xf numFmtId="14" fontId="15" fillId="0" borderId="48" xfId="0" applyNumberFormat="1" applyFont="1" applyBorder="1" applyAlignment="1">
      <alignment horizontal="center" vertical="center" wrapText="1"/>
    </xf>
    <xf numFmtId="1" fontId="15" fillId="10" borderId="48" xfId="0" applyNumberFormat="1" applyFont="1" applyFill="1" applyBorder="1" applyAlignment="1">
      <alignment horizontal="center" vertical="center" wrapText="1"/>
    </xf>
    <xf numFmtId="164" fontId="15" fillId="10" borderId="48" xfId="0" applyNumberFormat="1" applyFont="1" applyFill="1" applyBorder="1" applyAlignment="1">
      <alignment horizontal="center" vertical="center" wrapText="1"/>
    </xf>
    <xf numFmtId="0" fontId="0" fillId="0" borderId="68" xfId="0" applyBorder="1"/>
    <xf numFmtId="14" fontId="0" fillId="0" borderId="68" xfId="0" applyNumberFormat="1" applyBorder="1"/>
    <xf numFmtId="1" fontId="0" fillId="10" borderId="68" xfId="0" applyNumberFormat="1" applyFill="1" applyBorder="1" applyAlignment="1">
      <alignment horizontal="center"/>
    </xf>
    <xf numFmtId="164" fontId="0" fillId="10" borderId="68" xfId="0" applyNumberFormat="1" applyFill="1" applyBorder="1" applyAlignment="1">
      <alignment horizontal="center"/>
    </xf>
    <xf numFmtId="0" fontId="2" fillId="0" borderId="68" xfId="0" applyFont="1" applyBorder="1"/>
    <xf numFmtId="0" fontId="0" fillId="0" borderId="69" xfId="0" applyBorder="1"/>
    <xf numFmtId="1" fontId="0" fillId="10" borderId="0" xfId="0" applyNumberFormat="1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0" fillId="11" borderId="0" xfId="0" applyFill="1"/>
    <xf numFmtId="0" fontId="50" fillId="11" borderId="0" xfId="0" applyFont="1" applyFill="1"/>
    <xf numFmtId="0" fontId="27" fillId="0" borderId="0" xfId="0" applyFont="1" applyAlignment="1">
      <alignment horizontal="left"/>
    </xf>
    <xf numFmtId="0" fontId="31" fillId="0" borderId="0" xfId="12" applyFont="1" applyAlignment="1">
      <alignment vertical="top" wrapText="1"/>
    </xf>
    <xf numFmtId="0" fontId="31" fillId="0" borderId="0" xfId="12" applyFont="1" applyAlignment="1">
      <alignment vertical="top"/>
    </xf>
    <xf numFmtId="0" fontId="15" fillId="4" borderId="21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17" fillId="7" borderId="7" xfId="0" applyFont="1" applyFill="1" applyBorder="1" applyAlignment="1" applyProtection="1">
      <alignment horizontal="left" indent="2"/>
      <protection locked="0"/>
    </xf>
    <xf numFmtId="0" fontId="15" fillId="4" borderId="8" xfId="0" applyFont="1" applyFill="1" applyBorder="1"/>
    <xf numFmtId="0" fontId="15" fillId="4" borderId="5" xfId="0" applyFont="1" applyFill="1" applyBorder="1"/>
    <xf numFmtId="0" fontId="15" fillId="4" borderId="6" xfId="0" applyFont="1" applyFill="1" applyBorder="1"/>
    <xf numFmtId="0" fontId="19" fillId="3" borderId="8" xfId="0" applyFont="1" applyFill="1" applyBorder="1" applyAlignment="1">
      <alignment horizontal="center" wrapText="1"/>
    </xf>
    <xf numFmtId="0" fontId="19" fillId="3" borderId="9" xfId="0" applyFont="1" applyFill="1" applyBorder="1" applyAlignment="1">
      <alignment horizontal="center" wrapText="1"/>
    </xf>
    <xf numFmtId="164" fontId="19" fillId="4" borderId="24" xfId="0" applyNumberFormat="1" applyFont="1" applyFill="1" applyBorder="1" applyAlignment="1">
      <alignment horizontal="center" vertical="center" wrapText="1"/>
    </xf>
    <xf numFmtId="44" fontId="24" fillId="0" borderId="24" xfId="0" applyNumberFormat="1" applyFont="1" applyBorder="1" applyAlignment="1" applyProtection="1">
      <alignment horizontal="center" vertical="center" wrapText="1"/>
      <protection locked="0"/>
    </xf>
    <xf numFmtId="44" fontId="24" fillId="0" borderId="26" xfId="0" applyNumberFormat="1" applyFont="1" applyBorder="1" applyAlignment="1" applyProtection="1">
      <alignment horizontal="center" vertical="center" wrapText="1"/>
      <protection locked="0"/>
    </xf>
    <xf numFmtId="0" fontId="14" fillId="4" borderId="21" xfId="0" applyFont="1" applyFill="1" applyBorder="1" applyAlignment="1">
      <alignment horizontal="left" vertical="top" wrapText="1"/>
    </xf>
    <xf numFmtId="0" fontId="14" fillId="4" borderId="7" xfId="0" applyFont="1" applyFill="1" applyBorder="1" applyAlignment="1">
      <alignment horizontal="left" vertical="top" wrapText="1"/>
    </xf>
    <xf numFmtId="0" fontId="22" fillId="2" borderId="34" xfId="0" applyFont="1" applyFill="1" applyBorder="1" applyAlignment="1">
      <alignment horizontal="center" vertical="center" wrapText="1"/>
    </xf>
    <xf numFmtId="164" fontId="19" fillId="4" borderId="7" xfId="0" applyNumberFormat="1" applyFont="1" applyFill="1" applyBorder="1" applyAlignment="1">
      <alignment horizontal="center" vertical="center" wrapText="1"/>
    </xf>
    <xf numFmtId="44" fontId="24" fillId="4" borderId="24" xfId="0" applyNumberFormat="1" applyFont="1" applyFill="1" applyBorder="1" applyAlignment="1" applyProtection="1">
      <alignment horizontal="center" vertical="center" wrapText="1"/>
      <protection locked="0"/>
    </xf>
    <xf numFmtId="44" fontId="24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3" xfId="0" applyFont="1" applyFill="1" applyBorder="1"/>
    <xf numFmtId="0" fontId="15" fillId="4" borderId="24" xfId="0" applyFont="1" applyFill="1" applyBorder="1"/>
    <xf numFmtId="0" fontId="17" fillId="7" borderId="24" xfId="0" applyFont="1" applyFill="1" applyBorder="1" applyAlignment="1" applyProtection="1">
      <alignment horizontal="left" indent="2"/>
      <protection locked="0"/>
    </xf>
    <xf numFmtId="0" fontId="15" fillId="4" borderId="25" xfId="0" applyFont="1" applyFill="1" applyBorder="1"/>
    <xf numFmtId="0" fontId="15" fillId="4" borderId="11" xfId="0" applyFont="1" applyFill="1" applyBorder="1"/>
    <xf numFmtId="0" fontId="15" fillId="4" borderId="12" xfId="0" applyFont="1" applyFill="1" applyBorder="1"/>
    <xf numFmtId="0" fontId="15" fillId="4" borderId="29" xfId="0" applyFont="1" applyFill="1" applyBorder="1"/>
    <xf numFmtId="0" fontId="15" fillId="4" borderId="30" xfId="0" applyFont="1" applyFill="1" applyBorder="1"/>
    <xf numFmtId="0" fontId="15" fillId="4" borderId="31" xfId="0" applyFont="1" applyFill="1" applyBorder="1"/>
    <xf numFmtId="0" fontId="14" fillId="4" borderId="23" xfId="0" applyFont="1" applyFill="1" applyBorder="1" applyAlignment="1">
      <alignment horizontal="left" vertical="top" wrapText="1"/>
    </xf>
    <xf numFmtId="0" fontId="14" fillId="4" borderId="24" xfId="0" applyFont="1" applyFill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164" fontId="19" fillId="0" borderId="37" xfId="0" applyNumberFormat="1" applyFont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left"/>
    </xf>
    <xf numFmtId="0" fontId="14" fillId="3" borderId="28" xfId="0" applyFont="1" applyFill="1" applyBorder="1" applyAlignment="1">
      <alignment horizontal="left"/>
    </xf>
    <xf numFmtId="0" fontId="15" fillId="4" borderId="27" xfId="0" applyFont="1" applyFill="1" applyBorder="1" applyAlignment="1">
      <alignment horizontal="left"/>
    </xf>
    <xf numFmtId="0" fontId="15" fillId="4" borderId="28" xfId="0" applyFont="1" applyFill="1" applyBorder="1" applyAlignment="1">
      <alignment horizontal="left"/>
    </xf>
    <xf numFmtId="0" fontId="17" fillId="7" borderId="28" xfId="0" applyFont="1" applyFill="1" applyBorder="1" applyAlignment="1" applyProtection="1">
      <alignment horizontal="left" indent="2"/>
      <protection locked="0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4" fillId="0" borderId="24" xfId="0" applyFont="1" applyBorder="1" applyProtection="1">
      <protection locked="0"/>
    </xf>
    <xf numFmtId="0" fontId="24" fillId="0" borderId="26" xfId="0" applyFont="1" applyBorder="1" applyProtection="1">
      <protection locked="0"/>
    </xf>
    <xf numFmtId="0" fontId="15" fillId="0" borderId="0" xfId="0" applyFont="1" applyAlignment="1">
      <alignment horizontal="center"/>
    </xf>
    <xf numFmtId="44" fontId="24" fillId="4" borderId="7" xfId="0" applyNumberFormat="1" applyFont="1" applyFill="1" applyBorder="1" applyAlignment="1" applyProtection="1">
      <alignment horizontal="center" vertical="center" wrapText="1"/>
      <protection locked="0"/>
    </xf>
    <xf numFmtId="44" fontId="24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44" fontId="24" fillId="0" borderId="37" xfId="0" applyNumberFormat="1" applyFont="1" applyBorder="1" applyAlignment="1" applyProtection="1">
      <alignment horizontal="center" vertical="center" wrapText="1"/>
      <protection locked="0"/>
    </xf>
    <xf numFmtId="44" fontId="24" fillId="0" borderId="38" xfId="0" applyNumberFormat="1" applyFont="1" applyBorder="1" applyAlignment="1" applyProtection="1">
      <alignment horizontal="center" vertical="center" wrapText="1"/>
      <protection locked="0"/>
    </xf>
    <xf numFmtId="0" fontId="26" fillId="4" borderId="39" xfId="0" applyFont="1" applyFill="1" applyBorder="1" applyAlignment="1">
      <alignment horizontal="right"/>
    </xf>
    <xf numFmtId="0" fontId="26" fillId="4" borderId="40" xfId="0" applyFont="1" applyFill="1" applyBorder="1" applyAlignment="1">
      <alignment horizontal="right"/>
    </xf>
    <xf numFmtId="0" fontId="14" fillId="0" borderId="36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37" fontId="19" fillId="3" borderId="24" xfId="0" applyNumberFormat="1" applyFont="1" applyFill="1" applyBorder="1" applyAlignment="1">
      <alignment horizontal="center"/>
    </xf>
    <xf numFmtId="37" fontId="19" fillId="3" borderId="26" xfId="0" applyNumberFormat="1" applyFont="1" applyFill="1" applyBorder="1" applyAlignment="1">
      <alignment horizontal="center"/>
    </xf>
    <xf numFmtId="0" fontId="14" fillId="3" borderId="23" xfId="0" applyFont="1" applyFill="1" applyBorder="1" applyAlignment="1">
      <alignment horizontal="left"/>
    </xf>
    <xf numFmtId="0" fontId="14" fillId="3" borderId="24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4" fontId="19" fillId="3" borderId="28" xfId="0" applyNumberFormat="1" applyFont="1" applyFill="1" applyBorder="1" applyAlignment="1">
      <alignment horizontal="center"/>
    </xf>
    <xf numFmtId="14" fontId="19" fillId="3" borderId="32" xfId="0" applyNumberFormat="1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0" fontId="20" fillId="2" borderId="35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left"/>
    </xf>
    <xf numFmtId="0" fontId="13" fillId="3" borderId="19" xfId="0" applyFont="1" applyFill="1" applyBorder="1" applyAlignment="1">
      <alignment horizontal="left"/>
    </xf>
    <xf numFmtId="0" fontId="13" fillId="3" borderId="20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14" fillId="3" borderId="8" xfId="0" applyFont="1" applyFill="1" applyBorder="1"/>
    <xf numFmtId="0" fontId="14" fillId="3" borderId="5" xfId="0" applyFont="1" applyFill="1" applyBorder="1"/>
    <xf numFmtId="0" fontId="14" fillId="3" borderId="9" xfId="0" applyFont="1" applyFill="1" applyBorder="1"/>
    <xf numFmtId="0" fontId="15" fillId="4" borderId="10" xfId="0" applyFont="1" applyFill="1" applyBorder="1" applyAlignment="1">
      <alignment horizontal="left"/>
    </xf>
    <xf numFmtId="0" fontId="15" fillId="4" borderId="11" xfId="0" applyFont="1" applyFill="1" applyBorder="1" applyAlignment="1">
      <alignment horizontal="left"/>
    </xf>
    <xf numFmtId="0" fontId="15" fillId="4" borderId="12" xfId="0" applyFont="1" applyFill="1" applyBorder="1" applyAlignment="1">
      <alignment horizontal="left"/>
    </xf>
    <xf numFmtId="49" fontId="16" fillId="7" borderId="11" xfId="0" applyNumberFormat="1" applyFont="1" applyFill="1" applyBorder="1" applyAlignment="1" applyProtection="1">
      <alignment horizontal="left" indent="2"/>
      <protection locked="0"/>
    </xf>
    <xf numFmtId="49" fontId="16" fillId="7" borderId="13" xfId="0" applyNumberFormat="1" applyFont="1" applyFill="1" applyBorder="1" applyAlignment="1" applyProtection="1">
      <alignment horizontal="left" indent="2"/>
      <protection locked="0"/>
    </xf>
    <xf numFmtId="0" fontId="16" fillId="7" borderId="11" xfId="0" applyFont="1" applyFill="1" applyBorder="1" applyAlignment="1" applyProtection="1">
      <alignment horizontal="left" indent="2"/>
      <protection locked="0"/>
    </xf>
    <xf numFmtId="0" fontId="16" fillId="7" borderId="13" xfId="0" applyFont="1" applyFill="1" applyBorder="1" applyAlignment="1" applyProtection="1">
      <alignment horizontal="left" indent="2"/>
      <protection locked="0"/>
    </xf>
    <xf numFmtId="0" fontId="15" fillId="4" borderId="14" xfId="0" applyFont="1" applyFill="1" applyBorder="1" applyAlignment="1">
      <alignment horizontal="left"/>
    </xf>
    <xf numFmtId="0" fontId="15" fillId="4" borderId="15" xfId="0" applyFont="1" applyFill="1" applyBorder="1" applyAlignment="1">
      <alignment horizontal="left"/>
    </xf>
    <xf numFmtId="0" fontId="15" fillId="4" borderId="16" xfId="0" applyFont="1" applyFill="1" applyBorder="1" applyAlignment="1">
      <alignment horizontal="left"/>
    </xf>
    <xf numFmtId="0" fontId="16" fillId="7" borderId="15" xfId="0" applyFont="1" applyFill="1" applyBorder="1" applyAlignment="1" applyProtection="1">
      <alignment horizontal="left" indent="2"/>
      <protection locked="0"/>
    </xf>
    <xf numFmtId="0" fontId="16" fillId="7" borderId="17" xfId="0" applyFont="1" applyFill="1" applyBorder="1" applyAlignment="1" applyProtection="1">
      <alignment horizontal="left" indent="2"/>
      <protection locked="0"/>
    </xf>
    <xf numFmtId="44" fontId="14" fillId="4" borderId="41" xfId="0" applyNumberFormat="1" applyFont="1" applyFill="1" applyBorder="1" applyAlignment="1">
      <alignment horizontal="center" vertical="center" wrapText="1"/>
    </xf>
    <xf numFmtId="44" fontId="14" fillId="4" borderId="42" xfId="0" applyNumberFormat="1" applyFont="1" applyFill="1" applyBorder="1" applyAlignment="1">
      <alignment horizontal="center" vertical="center" wrapText="1"/>
    </xf>
    <xf numFmtId="44" fontId="14" fillId="4" borderId="43" xfId="0" applyNumberFormat="1" applyFont="1" applyFill="1" applyBorder="1" applyAlignment="1">
      <alignment horizontal="center" vertical="center" wrapText="1"/>
    </xf>
    <xf numFmtId="164" fontId="19" fillId="0" borderId="24" xfId="0" applyNumberFormat="1" applyFont="1" applyBorder="1" applyAlignment="1">
      <alignment horizontal="center" vertical="center" wrapText="1"/>
    </xf>
    <xf numFmtId="164" fontId="15" fillId="4" borderId="40" xfId="0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61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/>
    </xf>
    <xf numFmtId="0" fontId="37" fillId="4" borderId="5" xfId="0" applyFont="1" applyFill="1" applyBorder="1" applyAlignment="1">
      <alignment horizontal="center"/>
    </xf>
    <xf numFmtId="0" fontId="37" fillId="4" borderId="9" xfId="0" applyFont="1" applyFill="1" applyBorder="1" applyAlignment="1">
      <alignment horizontal="center"/>
    </xf>
    <xf numFmtId="0" fontId="38" fillId="4" borderId="65" xfId="0" applyFont="1" applyFill="1" applyBorder="1" applyAlignment="1">
      <alignment horizontal="left" indent="2"/>
    </xf>
    <xf numFmtId="0" fontId="38" fillId="4" borderId="64" xfId="0" applyFont="1" applyFill="1" applyBorder="1" applyAlignment="1">
      <alignment horizontal="left" indent="2"/>
    </xf>
    <xf numFmtId="0" fontId="38" fillId="4" borderId="25" xfId="0" applyFont="1" applyFill="1" applyBorder="1" applyAlignment="1">
      <alignment horizontal="left" indent="2"/>
    </xf>
    <xf numFmtId="0" fontId="38" fillId="4" borderId="11" xfId="0" applyFont="1" applyFill="1" applyBorder="1" applyAlignment="1">
      <alignment horizontal="left" indent="2"/>
    </xf>
    <xf numFmtId="0" fontId="38" fillId="4" borderId="29" xfId="0" applyFont="1" applyFill="1" applyBorder="1" applyAlignment="1">
      <alignment horizontal="left" indent="2"/>
    </xf>
    <xf numFmtId="0" fontId="38" fillId="4" borderId="30" xfId="0" applyFont="1" applyFill="1" applyBorder="1" applyAlignment="1">
      <alignment horizontal="left" indent="2"/>
    </xf>
    <xf numFmtId="0" fontId="14" fillId="4" borderId="25" xfId="0" applyFont="1" applyFill="1" applyBorder="1"/>
    <xf numFmtId="0" fontId="14" fillId="4" borderId="11" xfId="0" applyFont="1" applyFill="1" applyBorder="1"/>
    <xf numFmtId="0" fontId="14" fillId="4" borderId="29" xfId="0" applyFont="1" applyFill="1" applyBorder="1"/>
    <xf numFmtId="0" fontId="14" fillId="4" borderId="30" xfId="0" applyFont="1" applyFill="1" applyBorder="1"/>
    <xf numFmtId="0" fontId="35" fillId="4" borderId="2" xfId="0" applyFont="1" applyFill="1" applyBorder="1"/>
    <xf numFmtId="0" fontId="35" fillId="4" borderId="3" xfId="0" applyFont="1" applyFill="1" applyBorder="1"/>
    <xf numFmtId="0" fontId="35" fillId="4" borderId="61" xfId="0" applyFont="1" applyFill="1" applyBorder="1"/>
    <xf numFmtId="0" fontId="15" fillId="4" borderId="10" xfId="0" applyFont="1" applyFill="1" applyBorder="1"/>
    <xf numFmtId="0" fontId="38" fillId="4" borderId="25" xfId="0" applyFont="1" applyFill="1" applyBorder="1" applyAlignment="1">
      <alignment horizontal="left" indent="1"/>
    </xf>
    <xf numFmtId="0" fontId="38" fillId="4" borderId="11" xfId="0" applyFont="1" applyFill="1" applyBorder="1" applyAlignment="1">
      <alignment horizontal="left" indent="1"/>
    </xf>
    <xf numFmtId="0" fontId="15" fillId="4" borderId="45" xfId="0" applyFont="1" applyFill="1" applyBorder="1"/>
    <xf numFmtId="0" fontId="38" fillId="4" borderId="29" xfId="0" applyFont="1" applyFill="1" applyBorder="1" applyAlignment="1">
      <alignment horizontal="left" indent="1"/>
    </xf>
    <xf numFmtId="0" fontId="38" fillId="4" borderId="30" xfId="0" applyFont="1" applyFill="1" applyBorder="1" applyAlignment="1">
      <alignment horizontal="left" indent="1"/>
    </xf>
    <xf numFmtId="0" fontId="41" fillId="4" borderId="4" xfId="0" applyFont="1" applyFill="1" applyBorder="1" applyAlignment="1">
      <alignment vertical="center"/>
    </xf>
    <xf numFmtId="0" fontId="41" fillId="4" borderId="5" xfId="0" applyFont="1" applyFill="1" applyBorder="1" applyAlignment="1">
      <alignment vertical="center"/>
    </xf>
    <xf numFmtId="0" fontId="36" fillId="4" borderId="7" xfId="0" applyFont="1" applyFill="1" applyBorder="1" applyAlignment="1">
      <alignment horizontal="center"/>
    </xf>
    <xf numFmtId="0" fontId="15" fillId="4" borderId="62" xfId="0" applyFont="1" applyFill="1" applyBorder="1"/>
    <xf numFmtId="0" fontId="15" fillId="4" borderId="63" xfId="0" applyFont="1" applyFill="1" applyBorder="1"/>
    <xf numFmtId="0" fontId="15" fillId="4" borderId="64" xfId="0" applyFont="1" applyFill="1" applyBorder="1"/>
    <xf numFmtId="0" fontId="38" fillId="4" borderId="65" xfId="0" applyFont="1" applyFill="1" applyBorder="1" applyAlignment="1">
      <alignment horizontal="left" indent="1"/>
    </xf>
    <xf numFmtId="0" fontId="38" fillId="4" borderId="63" xfId="0" applyFont="1" applyFill="1" applyBorder="1" applyAlignment="1">
      <alignment horizontal="left" indent="1"/>
    </xf>
    <xf numFmtId="0" fontId="15" fillId="4" borderId="65" xfId="0" applyFont="1" applyFill="1" applyBorder="1"/>
    <xf numFmtId="49" fontId="0" fillId="0" borderId="0" xfId="0" applyNumberFormat="1"/>
    <xf numFmtId="49" fontId="15" fillId="0" borderId="48" xfId="0" applyNumberFormat="1" applyFont="1" applyBorder="1" applyAlignment="1">
      <alignment horizontal="center" vertical="center" wrapText="1"/>
    </xf>
    <xf numFmtId="49" fontId="0" fillId="0" borderId="68" xfId="0" applyNumberFormat="1" applyBorder="1"/>
  </cellXfs>
  <cellStyles count="33">
    <cellStyle name="Comma 2" xfId="1" xr:uid="{00000000-0005-0000-0000-000000000000}"/>
    <cellStyle name="Comma 3" xfId="2" xr:uid="{00000000-0005-0000-0000-000001000000}"/>
    <cellStyle name="Currency" xfId="32" builtinId="4"/>
    <cellStyle name="Currency 2" xfId="3" xr:uid="{00000000-0005-0000-0000-000002000000}"/>
    <cellStyle name="Currency 2 2" xfId="4" xr:uid="{00000000-0005-0000-0000-000003000000}"/>
    <cellStyle name="Currency 2 2 2" xfId="5" xr:uid="{00000000-0005-0000-0000-000004000000}"/>
    <cellStyle name="Currency 2 3" xfId="6" xr:uid="{00000000-0005-0000-0000-000005000000}"/>
    <cellStyle name="Currency 2 4" xfId="7" xr:uid="{00000000-0005-0000-0000-000006000000}"/>
    <cellStyle name="Currency 3" xfId="8" xr:uid="{00000000-0005-0000-0000-000007000000}"/>
    <cellStyle name="Currency 4" xfId="9" xr:uid="{00000000-0005-0000-0000-000008000000}"/>
    <cellStyle name="Currency 5" xfId="10" xr:uid="{00000000-0005-0000-0000-000009000000}"/>
    <cellStyle name="Currency 6" xfId="11" xr:uid="{00000000-0005-0000-0000-00000A000000}"/>
    <cellStyle name="Hyperlink" xfId="30" builtinId="8"/>
    <cellStyle name="Normal" xfId="0" builtinId="0"/>
    <cellStyle name="Normal 2" xfId="12" xr:uid="{00000000-0005-0000-0000-00000C000000}"/>
    <cellStyle name="Normal 2 2" xfId="13" xr:uid="{00000000-0005-0000-0000-00000D000000}"/>
    <cellStyle name="Normal 2 2 2" xfId="31" xr:uid="{3A024195-11CD-4348-81D4-0B8DEE8C6401}"/>
    <cellStyle name="Normal 2 3" xfId="14" xr:uid="{00000000-0005-0000-0000-00000E000000}"/>
    <cellStyle name="Normal 3" xfId="15" xr:uid="{00000000-0005-0000-0000-00000F000000}"/>
    <cellStyle name="Normal 3 2" xfId="16" xr:uid="{00000000-0005-0000-0000-000010000000}"/>
    <cellStyle name="Normal 3 3" xfId="17" xr:uid="{00000000-0005-0000-0000-000011000000}"/>
    <cellStyle name="Normal 3 4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Percent 2" xfId="22" xr:uid="{00000000-0005-0000-0000-000017000000}"/>
    <cellStyle name="Percent 2 2" xfId="23" xr:uid="{00000000-0005-0000-0000-000018000000}"/>
    <cellStyle name="Percent 3" xfId="24" xr:uid="{00000000-0005-0000-0000-000019000000}"/>
    <cellStyle name="Percent 3 2" xfId="25" xr:uid="{00000000-0005-0000-0000-00001A000000}"/>
    <cellStyle name="Percent 3 3" xfId="26" xr:uid="{00000000-0005-0000-0000-00001B000000}"/>
    <cellStyle name="Percent 4" xfId="27" xr:uid="{00000000-0005-0000-0000-00001C000000}"/>
    <cellStyle name="Percent 5" xfId="28" xr:uid="{00000000-0005-0000-0000-00001D000000}"/>
    <cellStyle name="Percent 6" xfId="29" xr:uid="{00000000-0005-0000-0000-00001E000000}"/>
  </cellStyles>
  <dxfs count="3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theme="9" tint="0.39994506668294322"/>
        </patternFill>
      </fill>
    </dxf>
  </dxfs>
  <tableStyles count="1" defaultTableStyle="TableStyleMedium2" defaultPivotStyle="PivotStyleLight16">
    <tableStyle name="Invisible" pivot="0" table="0" count="0" xr9:uid="{6782D99A-A498-4119-8153-9DED5087602F}"/>
  </tableStyles>
  <colors>
    <mruColors>
      <color rgb="FFFFFFCC"/>
      <color rgb="FF3B5CAD"/>
      <color rgb="FF7CA3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125186</xdr:colOff>
      <xdr:row>0</xdr:row>
      <xdr:rowOff>163285</xdr:rowOff>
    </xdr:from>
    <xdr:ext cx="1392364" cy="69396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86" y="163285"/>
          <a:ext cx="1392364" cy="69396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81644</xdr:colOff>
      <xdr:row>0</xdr:row>
      <xdr:rowOff>95248</xdr:rowOff>
    </xdr:from>
    <xdr:ext cx="1310460" cy="65314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4" y="95248"/>
          <a:ext cx="1310460" cy="65314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122466</xdr:colOff>
      <xdr:row>0</xdr:row>
      <xdr:rowOff>95250</xdr:rowOff>
    </xdr:from>
    <xdr:ext cx="1255858" cy="62592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6" y="95250"/>
          <a:ext cx="1255858" cy="62592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108859</xdr:colOff>
      <xdr:row>0</xdr:row>
      <xdr:rowOff>149679</xdr:rowOff>
    </xdr:from>
    <xdr:ext cx="1255856" cy="62592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9" y="149679"/>
          <a:ext cx="1255856" cy="6259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163287</xdr:colOff>
      <xdr:row>0</xdr:row>
      <xdr:rowOff>95250</xdr:rowOff>
    </xdr:from>
    <xdr:ext cx="1365062" cy="68035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7" y="95250"/>
          <a:ext cx="1365062" cy="68035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122465</xdr:colOff>
      <xdr:row>0</xdr:row>
      <xdr:rowOff>108857</xdr:rowOff>
    </xdr:from>
    <xdr:ext cx="1419665" cy="70757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5" y="108857"/>
          <a:ext cx="1419665" cy="70757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163287</xdr:colOff>
      <xdr:row>0</xdr:row>
      <xdr:rowOff>176893</xdr:rowOff>
    </xdr:from>
    <xdr:ext cx="1146652" cy="5715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7" y="176893"/>
          <a:ext cx="1146652" cy="571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149679</xdr:colOff>
      <xdr:row>0</xdr:row>
      <xdr:rowOff>81643</xdr:rowOff>
    </xdr:from>
    <xdr:ext cx="1201254" cy="59871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79" y="81643"/>
          <a:ext cx="1201254" cy="59871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68036</xdr:rowOff>
    </xdr:from>
    <xdr:ext cx="1419663" cy="70757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68036"/>
          <a:ext cx="1419663" cy="707571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68037</xdr:colOff>
      <xdr:row>0</xdr:row>
      <xdr:rowOff>81643</xdr:rowOff>
    </xdr:from>
    <xdr:ext cx="1337761" cy="666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7" y="81643"/>
          <a:ext cx="1337761" cy="6667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122464</xdr:rowOff>
    </xdr:from>
    <xdr:ext cx="1173953" cy="5851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122464"/>
          <a:ext cx="1173953" cy="585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41"/>
  <sheetViews>
    <sheetView zoomScale="70" zoomScaleNormal="70" workbookViewId="0">
      <selection activeCell="C34" sqref="C34"/>
    </sheetView>
  </sheetViews>
  <sheetFormatPr defaultColWidth="8.85546875" defaultRowHeight="12.75"/>
  <cols>
    <col min="1" max="1" width="10" style="6" customWidth="1"/>
    <col min="2" max="2" width="16.5703125" style="7" customWidth="1"/>
    <col min="3" max="3" width="9.42578125" style="6" customWidth="1"/>
    <col min="4" max="4" width="13.28515625" style="7" customWidth="1"/>
    <col min="5" max="5" width="8.7109375" style="7" customWidth="1"/>
    <col min="6" max="6" width="10.28515625" style="7" customWidth="1"/>
    <col min="7" max="7" width="11.28515625" style="7" customWidth="1"/>
    <col min="8" max="8" width="17.7109375" customWidth="1"/>
    <col min="9" max="9" width="30.5703125" customWidth="1"/>
    <col min="10" max="10" width="14.28515625" customWidth="1"/>
    <col min="11" max="11" width="20.5703125" customWidth="1"/>
    <col min="12" max="12" width="13.140625" customWidth="1"/>
    <col min="13" max="13" width="2.28515625" customWidth="1"/>
    <col min="14" max="14" width="21" customWidth="1"/>
    <col min="15" max="15" width="14.42578125" style="13" hidden="1" customWidth="1"/>
    <col min="16" max="16" width="10" style="13" customWidth="1"/>
  </cols>
  <sheetData>
    <row r="1" spans="1:18" ht="77.25" customHeight="1" thickBot="1">
      <c r="A1" s="126"/>
      <c r="B1" s="127"/>
      <c r="C1" s="233" t="s">
        <v>16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8" s="8" customFormat="1" ht="15">
      <c r="A2" s="243" t="s">
        <v>36</v>
      </c>
      <c r="B2" s="244"/>
      <c r="C2" s="244"/>
      <c r="D2" s="244"/>
      <c r="E2" s="244"/>
      <c r="F2" s="244"/>
      <c r="G2" s="244"/>
      <c r="H2" s="245"/>
      <c r="I2" s="14" t="s">
        <v>9</v>
      </c>
      <c r="J2" s="15" t="s">
        <v>82</v>
      </c>
      <c r="K2" s="16" t="s">
        <v>37</v>
      </c>
      <c r="L2" s="246" t="s">
        <v>83</v>
      </c>
      <c r="M2" s="247"/>
      <c r="N2" s="248"/>
      <c r="O2" s="17"/>
      <c r="P2" s="17"/>
    </row>
    <row r="3" spans="1:18" s="1" customFormat="1" ht="16.5">
      <c r="A3" s="249" t="s">
        <v>38</v>
      </c>
      <c r="B3" s="250"/>
      <c r="C3" s="250"/>
      <c r="D3" s="251"/>
      <c r="E3" s="252"/>
      <c r="F3" s="252"/>
      <c r="G3" s="252"/>
      <c r="H3" s="252"/>
      <c r="I3" s="252"/>
      <c r="J3" s="252"/>
      <c r="K3" s="252"/>
      <c r="L3" s="252"/>
      <c r="M3" s="252"/>
      <c r="N3" s="253"/>
      <c r="O3" s="18"/>
      <c r="P3" s="18"/>
    </row>
    <row r="4" spans="1:18" s="1" customFormat="1" ht="16.5">
      <c r="A4" s="249" t="s">
        <v>39</v>
      </c>
      <c r="B4" s="250"/>
      <c r="C4" s="250"/>
      <c r="D4" s="251" t="s">
        <v>40</v>
      </c>
      <c r="E4" s="254"/>
      <c r="F4" s="254"/>
      <c r="G4" s="254"/>
      <c r="H4" s="254"/>
      <c r="I4" s="254"/>
      <c r="J4" s="254"/>
      <c r="K4" s="254"/>
      <c r="L4" s="254"/>
      <c r="M4" s="254"/>
      <c r="N4" s="255"/>
      <c r="O4" s="18"/>
      <c r="P4" s="18"/>
      <c r="Q4" s="12"/>
      <c r="R4" s="19"/>
    </row>
    <row r="5" spans="1:18" s="1" customFormat="1" ht="17.25" customHeight="1" thickBot="1">
      <c r="A5" s="256" t="s">
        <v>41</v>
      </c>
      <c r="B5" s="257"/>
      <c r="C5" s="257"/>
      <c r="D5" s="258" t="s">
        <v>42</v>
      </c>
      <c r="E5" s="259"/>
      <c r="F5" s="259"/>
      <c r="G5" s="259"/>
      <c r="H5" s="259"/>
      <c r="I5" s="259"/>
      <c r="J5" s="259"/>
      <c r="K5" s="259"/>
      <c r="L5" s="259"/>
      <c r="M5" s="259"/>
      <c r="N5" s="260"/>
      <c r="O5" s="18"/>
      <c r="P5" s="18"/>
    </row>
    <row r="6" spans="1:18" s="8" customFormat="1" ht="18.75" customHeight="1" thickBot="1">
      <c r="A6" s="240" t="s">
        <v>43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2"/>
      <c r="O6" s="17"/>
      <c r="P6" s="17"/>
    </row>
    <row r="7" spans="1:18" s="1" customFormat="1" ht="15" customHeight="1">
      <c r="A7" s="178" t="s">
        <v>44</v>
      </c>
      <c r="B7" s="179"/>
      <c r="C7" s="180"/>
      <c r="D7" s="180"/>
      <c r="E7" s="180"/>
      <c r="F7" s="181" t="s">
        <v>45</v>
      </c>
      <c r="G7" s="182"/>
      <c r="H7" s="183"/>
      <c r="I7" s="117"/>
      <c r="J7" s="116" t="str">
        <f>IFERROR(_xlfn.CONCAT("Departure: ",TEXT(SMALL(O:O,1),"MM/DD/YYYY")),"Departure:")</f>
        <v>Departure:</v>
      </c>
      <c r="K7" s="20" t="str">
        <f>IFERROR(TEXT(SMALL(O:O,1),"MM/DD/YYYY"),"")</f>
        <v/>
      </c>
      <c r="L7" s="115" t="s">
        <v>46</v>
      </c>
      <c r="M7" s="184" t="str">
        <f>IFERROR(TEXT(LARGE(P:P,1),"MM/DD/YYYY"),"")</f>
        <v/>
      </c>
      <c r="N7" s="185"/>
      <c r="O7" s="18"/>
      <c r="P7" s="18"/>
    </row>
    <row r="8" spans="1:18" s="1" customFormat="1" ht="15" customHeight="1">
      <c r="A8" s="195" t="s">
        <v>47</v>
      </c>
      <c r="B8" s="196"/>
      <c r="C8" s="197"/>
      <c r="D8" s="197"/>
      <c r="E8" s="197"/>
      <c r="F8" s="198" t="s">
        <v>7</v>
      </c>
      <c r="G8" s="199"/>
      <c r="H8" s="200"/>
      <c r="I8" s="118"/>
      <c r="J8" s="231" t="s">
        <v>5</v>
      </c>
      <c r="K8" s="232"/>
      <c r="L8" s="232"/>
      <c r="M8" s="229">
        <f>'Page 1'!S8+'Page 2'!S8+'Page 3'!S8+'Page 4'!S8+'Page 5'!S8+'Page 6'!S8+'Page 7'!S8+'Page 8'!S8+'Page 9'!S8+'Page 10'!S8</f>
        <v>0</v>
      </c>
      <c r="N8" s="230"/>
      <c r="O8" s="18"/>
      <c r="P8" s="18"/>
    </row>
    <row r="9" spans="1:18" s="1" customFormat="1" ht="15" customHeight="1" thickBot="1">
      <c r="A9" s="211" t="s">
        <v>11</v>
      </c>
      <c r="B9" s="212"/>
      <c r="C9" s="213"/>
      <c r="D9" s="213"/>
      <c r="E9" s="213"/>
      <c r="F9" s="201" t="s">
        <v>8</v>
      </c>
      <c r="G9" s="202"/>
      <c r="H9" s="203"/>
      <c r="I9" s="119"/>
      <c r="J9" s="209" t="s">
        <v>4</v>
      </c>
      <c r="K9" s="210"/>
      <c r="L9" s="210"/>
      <c r="M9" s="235">
        <f ca="1">NOW()</f>
        <v>45278.372937268519</v>
      </c>
      <c r="N9" s="236"/>
      <c r="O9" s="18"/>
      <c r="P9" s="18"/>
    </row>
    <row r="10" spans="1:18" s="1" customFormat="1" ht="5.25" customHeight="1" thickBot="1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18"/>
      <c r="P10" s="18"/>
    </row>
    <row r="11" spans="1:18" ht="37.5" customHeight="1" thickBot="1">
      <c r="A11" s="237" t="s">
        <v>10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9"/>
      <c r="Q11" s="1"/>
    </row>
    <row r="12" spans="1:18" s="22" customFormat="1" ht="61.15" customHeight="1" thickBot="1">
      <c r="A12" s="214" t="s">
        <v>24</v>
      </c>
      <c r="B12" s="215"/>
      <c r="C12" s="215"/>
      <c r="D12" s="215"/>
      <c r="E12" s="215"/>
      <c r="F12" s="215"/>
      <c r="G12" s="215"/>
      <c r="H12" s="191" t="s">
        <v>14</v>
      </c>
      <c r="I12" s="191"/>
      <c r="J12" s="191"/>
      <c r="K12" s="221" t="s">
        <v>6</v>
      </c>
      <c r="L12" s="221"/>
      <c r="M12" s="221"/>
      <c r="N12" s="222"/>
      <c r="O12" s="21"/>
      <c r="P12" s="21"/>
    </row>
    <row r="13" spans="1:18" ht="15" customHeight="1">
      <c r="A13" s="189" t="s">
        <v>18</v>
      </c>
      <c r="B13" s="190"/>
      <c r="C13" s="190"/>
      <c r="D13" s="190"/>
      <c r="E13" s="190"/>
      <c r="F13" s="190"/>
      <c r="G13" s="190"/>
      <c r="H13" s="192">
        <f>('Page 1'!$R$28)</f>
        <v>0</v>
      </c>
      <c r="I13" s="192"/>
      <c r="J13" s="192"/>
      <c r="K13" s="219"/>
      <c r="L13" s="219"/>
      <c r="M13" s="219"/>
      <c r="N13" s="220"/>
      <c r="O13" s="23" t="str">
        <f>IFERROR(SMALL('Page 1'!$L$13:$L$27,1),"")</f>
        <v/>
      </c>
      <c r="P13" s="23" t="str">
        <f>IFERROR(LARGE('Page 1'!$M$13:$M$27,1),"")</f>
        <v/>
      </c>
    </row>
    <row r="14" spans="1:18" ht="15" customHeight="1">
      <c r="A14" s="206" t="s">
        <v>19</v>
      </c>
      <c r="B14" s="207"/>
      <c r="C14" s="207"/>
      <c r="D14" s="207"/>
      <c r="E14" s="207"/>
      <c r="F14" s="207"/>
      <c r="G14" s="207"/>
      <c r="H14" s="264">
        <f>('Page 2'!$R$28)</f>
        <v>0</v>
      </c>
      <c r="I14" s="264"/>
      <c r="J14" s="264"/>
      <c r="K14" s="187"/>
      <c r="L14" s="187"/>
      <c r="M14" s="187"/>
      <c r="N14" s="188"/>
      <c r="O14" s="23" t="str">
        <f>IFERROR(SMALL('Page 1'!$L$13:$L$27,1),"")</f>
        <v/>
      </c>
      <c r="P14" s="23" t="str">
        <f>IFERROR(LARGE('Page 1'!$M$13:$M$27,1),"")</f>
        <v/>
      </c>
    </row>
    <row r="15" spans="1:18" ht="15" customHeight="1">
      <c r="A15" s="204" t="s">
        <v>20</v>
      </c>
      <c r="B15" s="205"/>
      <c r="C15" s="205"/>
      <c r="D15" s="205"/>
      <c r="E15" s="205"/>
      <c r="F15" s="205"/>
      <c r="G15" s="205"/>
      <c r="H15" s="186">
        <f>('Page 3'!$R$28)</f>
        <v>0</v>
      </c>
      <c r="I15" s="186"/>
      <c r="J15" s="186"/>
      <c r="K15" s="193"/>
      <c r="L15" s="193"/>
      <c r="M15" s="193"/>
      <c r="N15" s="194"/>
      <c r="O15" s="23" t="str">
        <f>IFERROR(SMALL('Page 1'!$L$13:$L$27,1),"")</f>
        <v/>
      </c>
      <c r="P15" s="23" t="str">
        <f>IFERROR(LARGE('Page 1'!$M$13:$M$27,1),"")</f>
        <v/>
      </c>
    </row>
    <row r="16" spans="1:18" ht="15" customHeight="1">
      <c r="A16" s="206" t="s">
        <v>21</v>
      </c>
      <c r="B16" s="207"/>
      <c r="C16" s="207"/>
      <c r="D16" s="207"/>
      <c r="E16" s="207"/>
      <c r="F16" s="207"/>
      <c r="G16" s="207"/>
      <c r="H16" s="264">
        <f>('Page 4'!$R$28)</f>
        <v>0</v>
      </c>
      <c r="I16" s="264"/>
      <c r="J16" s="264"/>
      <c r="K16" s="187"/>
      <c r="L16" s="216"/>
      <c r="M16" s="216"/>
      <c r="N16" s="217"/>
      <c r="O16" s="23" t="str">
        <f>IFERROR(SMALL('Page 1'!$L$13:$L$27,1),"")</f>
        <v/>
      </c>
      <c r="P16" s="23" t="str">
        <f>IFERROR(LARGE('Page 1'!$M$13:$M$27,1),"")</f>
        <v/>
      </c>
    </row>
    <row r="17" spans="1:23" ht="15" customHeight="1">
      <c r="A17" s="204" t="s">
        <v>22</v>
      </c>
      <c r="B17" s="205"/>
      <c r="C17" s="205"/>
      <c r="D17" s="205"/>
      <c r="E17" s="205"/>
      <c r="F17" s="205"/>
      <c r="G17" s="205"/>
      <c r="H17" s="186">
        <f>('Page 5'!$R$28)</f>
        <v>0</v>
      </c>
      <c r="I17" s="186"/>
      <c r="J17" s="186"/>
      <c r="K17" s="193"/>
      <c r="L17" s="193"/>
      <c r="M17" s="193"/>
      <c r="N17" s="194"/>
      <c r="O17" s="23" t="str">
        <f>IFERROR(SMALL('Page 1'!$L$13:$L$27,1),"")</f>
        <v/>
      </c>
      <c r="P17" s="23" t="str">
        <f>IFERROR(LARGE('Page 1'!$M$13:$M$27,1),"")</f>
        <v/>
      </c>
    </row>
    <row r="18" spans="1:23" ht="15" customHeight="1">
      <c r="A18" s="206" t="s">
        <v>26</v>
      </c>
      <c r="B18" s="207"/>
      <c r="C18" s="207"/>
      <c r="D18" s="207"/>
      <c r="E18" s="207"/>
      <c r="F18" s="207"/>
      <c r="G18" s="207"/>
      <c r="H18" s="264">
        <f>('Page 6'!$R$28)</f>
        <v>0</v>
      </c>
      <c r="I18" s="264"/>
      <c r="J18" s="264"/>
      <c r="K18" s="187"/>
      <c r="L18" s="187"/>
      <c r="M18" s="187"/>
      <c r="N18" s="188"/>
      <c r="O18" s="23" t="str">
        <f>IFERROR(SMALL('Page 1'!$L$13:$L$27,1),"")</f>
        <v/>
      </c>
      <c r="P18" s="23" t="str">
        <f>IFERROR(LARGE('Page 1'!$M$13:$M$27,1),"")</f>
        <v/>
      </c>
    </row>
    <row r="19" spans="1:23" ht="15" customHeight="1">
      <c r="A19" s="204" t="s">
        <v>27</v>
      </c>
      <c r="B19" s="205"/>
      <c r="C19" s="205"/>
      <c r="D19" s="205"/>
      <c r="E19" s="205"/>
      <c r="F19" s="205"/>
      <c r="G19" s="205"/>
      <c r="H19" s="186">
        <f>('Page 7'!$R$28)</f>
        <v>0</v>
      </c>
      <c r="I19" s="186"/>
      <c r="J19" s="186"/>
      <c r="K19" s="193"/>
      <c r="L19" s="193"/>
      <c r="M19" s="193"/>
      <c r="N19" s="194"/>
      <c r="O19" s="23" t="str">
        <f>IFERROR(SMALL('Page 1'!$L$13:$L$27,1),"")</f>
        <v/>
      </c>
      <c r="P19" s="23" t="str">
        <f>IFERROR(LARGE('Page 1'!$M$13:$M$27,1),"")</f>
        <v/>
      </c>
    </row>
    <row r="20" spans="1:23" ht="15" customHeight="1">
      <c r="A20" s="206" t="s">
        <v>28</v>
      </c>
      <c r="B20" s="207"/>
      <c r="C20" s="207"/>
      <c r="D20" s="207"/>
      <c r="E20" s="207"/>
      <c r="F20" s="207"/>
      <c r="G20" s="207"/>
      <c r="H20" s="264">
        <f>('Page 8'!$R$28)</f>
        <v>0</v>
      </c>
      <c r="I20" s="264"/>
      <c r="J20" s="264"/>
      <c r="K20" s="187"/>
      <c r="L20" s="187"/>
      <c r="M20" s="187"/>
      <c r="N20" s="188"/>
      <c r="O20" s="23" t="str">
        <f>IFERROR(SMALL('Page 1'!$L$13:$L$27,1),"")</f>
        <v/>
      </c>
      <c r="P20" s="23" t="str">
        <f>IFERROR(LARGE('Page 1'!$M$13:$M$27,1),"")</f>
        <v/>
      </c>
    </row>
    <row r="21" spans="1:23" ht="15" customHeight="1">
      <c r="A21" s="204" t="s">
        <v>29</v>
      </c>
      <c r="B21" s="205"/>
      <c r="C21" s="205"/>
      <c r="D21" s="205"/>
      <c r="E21" s="205"/>
      <c r="F21" s="205"/>
      <c r="G21" s="205"/>
      <c r="H21" s="186">
        <f>('Page 9'!$R$28)</f>
        <v>0</v>
      </c>
      <c r="I21" s="186"/>
      <c r="J21" s="186"/>
      <c r="K21" s="193"/>
      <c r="L21" s="193"/>
      <c r="M21" s="193"/>
      <c r="N21" s="194"/>
      <c r="O21" s="23" t="str">
        <f>IFERROR(SMALL('Page 1'!$L$13:$L$27,1),"")</f>
        <v/>
      </c>
      <c r="P21" s="23" t="str">
        <f>IFERROR(LARGE('Page 1'!$M$13:$M$27,1),"")</f>
        <v/>
      </c>
    </row>
    <row r="22" spans="1:23" ht="15" customHeight="1">
      <c r="A22" s="227" t="s">
        <v>30</v>
      </c>
      <c r="B22" s="228"/>
      <c r="C22" s="228"/>
      <c r="D22" s="228"/>
      <c r="E22" s="228"/>
      <c r="F22" s="228"/>
      <c r="G22" s="228"/>
      <c r="H22" s="208">
        <f>('Page 10'!$R$28)</f>
        <v>0</v>
      </c>
      <c r="I22" s="208"/>
      <c r="J22" s="208"/>
      <c r="K22" s="223"/>
      <c r="L22" s="223"/>
      <c r="M22" s="223"/>
      <c r="N22" s="224"/>
      <c r="O22" s="23" t="str">
        <f>IFERROR(SMALL('Page 1'!$L$13:$L$27,1),"")</f>
        <v/>
      </c>
      <c r="P22" s="23" t="str">
        <f>IFERROR(LARGE('Page 1'!$M$13:$M$27,1),"")</f>
        <v/>
      </c>
      <c r="R22" s="3"/>
      <c r="S22" s="3"/>
      <c r="T22" s="3"/>
      <c r="U22" s="3"/>
    </row>
    <row r="23" spans="1:23" ht="17.25" customHeight="1" thickBot="1">
      <c r="A23" s="225" t="s">
        <v>23</v>
      </c>
      <c r="B23" s="226"/>
      <c r="C23" s="226"/>
      <c r="D23" s="226"/>
      <c r="E23" s="226"/>
      <c r="F23" s="226"/>
      <c r="G23" s="226"/>
      <c r="H23" s="265">
        <f>SUM(H13:J22)</f>
        <v>0</v>
      </c>
      <c r="I23" s="265"/>
      <c r="J23" s="265"/>
      <c r="K23" s="261"/>
      <c r="L23" s="262"/>
      <c r="M23" s="262"/>
      <c r="N23" s="263"/>
      <c r="R23" s="3"/>
      <c r="S23" s="3"/>
      <c r="T23" s="3"/>
      <c r="U23" s="3"/>
    </row>
    <row r="24" spans="1:23" ht="19.149999999999999" customHeight="1" thickTop="1">
      <c r="A24" s="8" t="s">
        <v>3</v>
      </c>
      <c r="B24" s="9"/>
      <c r="C24" s="9"/>
      <c r="D24" s="56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3"/>
      <c r="S24" s="3"/>
      <c r="T24" s="3"/>
      <c r="U24" s="3"/>
      <c r="V24" s="10"/>
      <c r="W24" s="59"/>
    </row>
    <row r="25" spans="1:23" ht="14.25">
      <c r="A25"/>
      <c r="B25" s="8"/>
      <c r="C25"/>
      <c r="F25"/>
      <c r="G25"/>
      <c r="O25"/>
      <c r="P25"/>
      <c r="R25" s="3"/>
      <c r="S25" s="3"/>
      <c r="T25" s="3"/>
      <c r="U25" s="3"/>
      <c r="W25" s="59"/>
    </row>
    <row r="26" spans="1:23" s="27" customFormat="1" ht="17.25" customHeight="1">
      <c r="A26" s="175" t="s">
        <v>48</v>
      </c>
      <c r="B26" s="175"/>
      <c r="C26" s="175"/>
      <c r="D26" s="175"/>
      <c r="E26" s="24"/>
      <c r="F26" s="24"/>
      <c r="G26" s="24"/>
      <c r="H26" s="25"/>
      <c r="I26" s="25"/>
      <c r="J26" s="25"/>
      <c r="K26" s="26"/>
      <c r="O26" s="28"/>
      <c r="P26" s="28"/>
      <c r="R26" s="3"/>
      <c r="S26" s="3"/>
      <c r="T26" s="3"/>
      <c r="U26" s="3"/>
    </row>
    <row r="27" spans="1:23" s="3" customFormat="1" ht="15">
      <c r="A27" s="138" t="s">
        <v>33</v>
      </c>
      <c r="B27" s="137"/>
      <c r="C27" s="13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9"/>
      <c r="P27" s="29"/>
    </row>
    <row r="28" spans="1:23" s="3" customFormat="1" ht="15">
      <c r="A28" s="30" t="s">
        <v>31</v>
      </c>
      <c r="B28" s="30"/>
      <c r="C28" s="30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9"/>
      <c r="P28" s="29"/>
    </row>
    <row r="29" spans="1:23" s="3" customFormat="1" ht="15">
      <c r="A29" s="30" t="s">
        <v>72</v>
      </c>
      <c r="B29" s="30"/>
      <c r="C29" s="3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9"/>
      <c r="P29" s="29"/>
    </row>
    <row r="30" spans="1:23" s="3" customFormat="1" ht="19.5" customHeight="1">
      <c r="A30" s="176" t="s">
        <v>73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T30" s="60"/>
    </row>
    <row r="31" spans="1:23" s="3" customFormat="1" ht="15">
      <c r="A31" s="30" t="s">
        <v>15</v>
      </c>
      <c r="B31" s="33"/>
      <c r="C31" s="3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9"/>
      <c r="P31" s="29"/>
      <c r="T31" s="60"/>
    </row>
    <row r="32" spans="1:23" s="3" customFormat="1" ht="15">
      <c r="A32" s="31" t="s">
        <v>74</v>
      </c>
      <c r="B32" s="32"/>
      <c r="C32" s="3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13</v>
      </c>
      <c r="B33" s="33"/>
      <c r="C33" s="3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9"/>
      <c r="P33" s="29"/>
      <c r="T33" s="60"/>
    </row>
    <row r="34" spans="1:20" s="3" customFormat="1" ht="15">
      <c r="A34" s="30"/>
      <c r="B34" s="33"/>
      <c r="C34" s="33"/>
      <c r="D34" s="5"/>
      <c r="E34" s="5"/>
      <c r="F34" s="5"/>
      <c r="G34" s="5"/>
      <c r="H34" s="5"/>
      <c r="I34" s="5"/>
      <c r="J34" s="4"/>
      <c r="K34" s="4"/>
      <c r="L34" s="4"/>
      <c r="M34" s="4"/>
      <c r="N34" s="4"/>
      <c r="O34" s="29"/>
      <c r="P34" s="29"/>
    </row>
    <row r="35" spans="1:20" s="3" customFormat="1" ht="15">
      <c r="A35" s="32" t="s">
        <v>32</v>
      </c>
      <c r="B35" s="33"/>
      <c r="C35" s="33"/>
      <c r="D35" s="7"/>
      <c r="E35" s="7"/>
      <c r="F35" s="7"/>
      <c r="G35" s="7"/>
      <c r="H35"/>
      <c r="I35"/>
      <c r="J35" s="4"/>
      <c r="K35" s="4"/>
      <c r="L35" s="4"/>
      <c r="M35" s="4"/>
      <c r="N35" s="4"/>
      <c r="O35" s="29"/>
      <c r="P35" s="29"/>
    </row>
    <row r="36" spans="1:20" s="1" customFormat="1" ht="15">
      <c r="A36" s="30" t="s">
        <v>25</v>
      </c>
      <c r="B36" s="33"/>
      <c r="C36" s="33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18"/>
      <c r="P36" s="18"/>
    </row>
    <row r="37" spans="1:20" ht="15">
      <c r="A37" s="33" t="s">
        <v>49</v>
      </c>
      <c r="B37" s="34"/>
      <c r="C37" s="34"/>
    </row>
    <row r="38" spans="1:20" ht="14.25">
      <c r="A38" s="30"/>
      <c r="B38" s="34"/>
      <c r="C38" s="34"/>
    </row>
    <row r="39" spans="1:20" ht="14.25">
      <c r="A39" s="30"/>
      <c r="B39" s="36"/>
      <c r="C39" s="31"/>
    </row>
    <row r="40" spans="1:20">
      <c r="A40" s="35" t="s">
        <v>75</v>
      </c>
    </row>
    <row r="41" spans="1:20">
      <c r="A41" s="31" t="s">
        <v>71</v>
      </c>
    </row>
  </sheetData>
  <sheetProtection selectLockedCells="1"/>
  <protectedRanges>
    <protectedRange sqref="C3 F3 M3:M4 D4 B7 D8 C9:C10 H8:H10 G7 K7 L5 K9:K10 K13:N22" name="Range1_1"/>
  </protectedRanges>
  <mergeCells count="64">
    <mergeCell ref="K23:N23"/>
    <mergeCell ref="H15:J15"/>
    <mergeCell ref="H14:J14"/>
    <mergeCell ref="K17:N17"/>
    <mergeCell ref="K18:N18"/>
    <mergeCell ref="K20:N20"/>
    <mergeCell ref="K21:N21"/>
    <mergeCell ref="H23:J23"/>
    <mergeCell ref="H16:J16"/>
    <mergeCell ref="H20:J20"/>
    <mergeCell ref="H18:J18"/>
    <mergeCell ref="H19:J19"/>
    <mergeCell ref="H21:J21"/>
    <mergeCell ref="M8:N8"/>
    <mergeCell ref="J8:L8"/>
    <mergeCell ref="C1:N1"/>
    <mergeCell ref="M9:N9"/>
    <mergeCell ref="A11:N11"/>
    <mergeCell ref="A6:N6"/>
    <mergeCell ref="A2:H2"/>
    <mergeCell ref="L2:N2"/>
    <mergeCell ref="A3:D3"/>
    <mergeCell ref="E3:N3"/>
    <mergeCell ref="A4:D4"/>
    <mergeCell ref="E4:N4"/>
    <mergeCell ref="A5:D5"/>
    <mergeCell ref="E5:N5"/>
    <mergeCell ref="A23:G23"/>
    <mergeCell ref="A22:G22"/>
    <mergeCell ref="A20:G20"/>
    <mergeCell ref="A18:G18"/>
    <mergeCell ref="A21:G21"/>
    <mergeCell ref="A17:G17"/>
    <mergeCell ref="A16:G16"/>
    <mergeCell ref="H22:J22"/>
    <mergeCell ref="J9:L9"/>
    <mergeCell ref="A9:B9"/>
    <mergeCell ref="C9:E9"/>
    <mergeCell ref="A12:G12"/>
    <mergeCell ref="K19:N19"/>
    <mergeCell ref="A19:G19"/>
    <mergeCell ref="K16:N16"/>
    <mergeCell ref="A10:N10"/>
    <mergeCell ref="K13:N13"/>
    <mergeCell ref="K12:N12"/>
    <mergeCell ref="A15:G15"/>
    <mergeCell ref="A14:G14"/>
    <mergeCell ref="K22:N22"/>
    <mergeCell ref="A26:D26"/>
    <mergeCell ref="A30:P30"/>
    <mergeCell ref="A7:B7"/>
    <mergeCell ref="C7:E7"/>
    <mergeCell ref="F7:H7"/>
    <mergeCell ref="M7:N7"/>
    <mergeCell ref="H17:J17"/>
    <mergeCell ref="K14:N14"/>
    <mergeCell ref="A13:G13"/>
    <mergeCell ref="H12:J12"/>
    <mergeCell ref="H13:J13"/>
    <mergeCell ref="K15:N15"/>
    <mergeCell ref="A8:B8"/>
    <mergeCell ref="C8:E8"/>
    <mergeCell ref="F8:H8"/>
    <mergeCell ref="F9:H9"/>
  </mergeCells>
  <phoneticPr fontId="0" type="noConversion"/>
  <printOptions horizontalCentered="1"/>
  <pageMargins left="0.3" right="0.3" top="0.3" bottom="0.4" header="0.3" footer="0.3"/>
  <pageSetup scale="64" orientation="landscape" horizontalDpi="300" verticalDpi="300" r:id="rId1"/>
  <headerFooter alignWithMargins="0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BC851-C889-4CDA-9B9D-B0BBDA86A837}">
  <dimension ref="A1:R225"/>
  <sheetViews>
    <sheetView tabSelected="1" workbookViewId="0">
      <pane ySplit="2" topLeftCell="A3" activePane="bottomLeft" state="frozen"/>
      <selection pane="bottomLeft" activeCell="L13" sqref="L13"/>
    </sheetView>
  </sheetViews>
  <sheetFormatPr defaultRowHeight="12.75"/>
  <cols>
    <col min="1" max="1" width="20.28515625" customWidth="1"/>
    <col min="2" max="2" width="6.7109375" customWidth="1"/>
    <col min="3" max="3" width="21.28515625" customWidth="1"/>
    <col min="4" max="4" width="18.5703125" style="13" customWidth="1"/>
    <col min="5" max="5" width="16.85546875" customWidth="1"/>
    <col min="6" max="6" width="18.85546875" customWidth="1"/>
    <col min="7" max="7" width="13.5703125" customWidth="1"/>
    <col min="8" max="8" width="7.5703125" customWidth="1"/>
    <col min="9" max="9" width="10.140625" style="300" customWidth="1"/>
    <col min="10" max="10" width="22.28515625" customWidth="1"/>
    <col min="11" max="11" width="14.5703125" style="13" customWidth="1"/>
    <col min="12" max="12" width="17" style="13" customWidth="1"/>
    <col min="13" max="13" width="15.28515625" style="13" customWidth="1"/>
    <col min="14" max="14" width="16.85546875" style="13" customWidth="1"/>
    <col min="15" max="15" width="14.7109375" customWidth="1"/>
    <col min="16" max="16" width="6.28515625" style="171" customWidth="1"/>
    <col min="17" max="17" width="17.140625" style="172" customWidth="1"/>
    <col min="18" max="18" width="21.5703125" style="172" customWidth="1"/>
  </cols>
  <sheetData>
    <row r="1" spans="1:18" ht="13.5" thickBot="1">
      <c r="A1" s="1" t="s">
        <v>114</v>
      </c>
      <c r="O1" s="159" t="s">
        <v>115</v>
      </c>
      <c r="P1" s="160">
        <f>IFERROR(LARGE(P3:P225,1)+0.00000000001,0)</f>
        <v>0</v>
      </c>
      <c r="Q1" s="161">
        <f>R1*0.8</f>
        <v>0</v>
      </c>
      <c r="R1" s="161">
        <f>SUM(R3:R224)</f>
        <v>0</v>
      </c>
    </row>
    <row r="2" spans="1:18" ht="60.75" thickBot="1">
      <c r="A2" s="106" t="s">
        <v>0</v>
      </c>
      <c r="B2" s="106" t="s">
        <v>2</v>
      </c>
      <c r="C2" s="106" t="s">
        <v>1</v>
      </c>
      <c r="D2" s="162" t="s">
        <v>68</v>
      </c>
      <c r="E2" s="106" t="s">
        <v>52</v>
      </c>
      <c r="F2" s="106" t="s">
        <v>53</v>
      </c>
      <c r="G2" s="106" t="s">
        <v>55</v>
      </c>
      <c r="H2" s="106" t="s">
        <v>54</v>
      </c>
      <c r="I2" s="301" t="s">
        <v>56</v>
      </c>
      <c r="J2" s="106" t="s">
        <v>34</v>
      </c>
      <c r="K2" s="162" t="s">
        <v>59</v>
      </c>
      <c r="L2" s="162" t="s">
        <v>60</v>
      </c>
      <c r="M2" s="162" t="s">
        <v>116</v>
      </c>
      <c r="N2" s="162" t="s">
        <v>117</v>
      </c>
      <c r="O2" s="106" t="s">
        <v>17</v>
      </c>
      <c r="P2" s="163" t="s">
        <v>118</v>
      </c>
      <c r="Q2" s="164" t="s">
        <v>119</v>
      </c>
      <c r="R2" s="164" t="s">
        <v>120</v>
      </c>
    </row>
    <row r="3" spans="1:18">
      <c r="A3" s="165"/>
      <c r="B3" s="165"/>
      <c r="C3" s="165"/>
      <c r="D3" s="166"/>
      <c r="E3" s="165"/>
      <c r="F3" s="165"/>
      <c r="G3" s="165"/>
      <c r="H3" s="165"/>
      <c r="I3" s="302"/>
      <c r="J3" s="165"/>
      <c r="K3" s="166"/>
      <c r="L3" s="166"/>
      <c r="M3" s="166"/>
      <c r="N3" s="166"/>
      <c r="O3" s="165"/>
      <c r="P3" s="167" t="str">
        <f>IF(O3="","",IF(COUNTIF($O$1:O3,"&gt;-0.01")&gt;150,"",COUNTIF($O$1:O3,"&gt;-0.01")))</f>
        <v/>
      </c>
      <c r="Q3" s="168" t="str">
        <f>IFERROR(R3*0.8,"")</f>
        <v/>
      </c>
      <c r="R3" s="168" t="str">
        <f>IFERROR(VLOOKUP(P:P,Rates!AJ:AK,2,FALSE),"")</f>
        <v/>
      </c>
    </row>
    <row r="4" spans="1:18">
      <c r="A4" s="165"/>
      <c r="B4" s="165"/>
      <c r="C4" s="165"/>
      <c r="D4" s="166"/>
      <c r="E4" s="165"/>
      <c r="F4" s="165"/>
      <c r="G4" s="165"/>
      <c r="H4" s="165"/>
      <c r="I4" s="302"/>
      <c r="J4" s="165"/>
      <c r="K4" s="166"/>
      <c r="L4" s="166"/>
      <c r="M4" s="166"/>
      <c r="N4" s="166"/>
      <c r="O4" s="165"/>
      <c r="P4" s="167" t="str">
        <f>IF(O4="","",IF(COUNTIF($O$1:O4,"&gt;-0.01")&gt;150,"",COUNTIF($O$1:O4,"&gt;-0.01")))</f>
        <v/>
      </c>
      <c r="Q4" s="168" t="str">
        <f t="shared" ref="Q4:Q67" si="0">IFERROR(R4*0.8,"")</f>
        <v/>
      </c>
      <c r="R4" s="168" t="str">
        <f>IFERROR(VLOOKUP(P:P,Rates!AJ:AK,2,FALSE),"")</f>
        <v/>
      </c>
    </row>
    <row r="5" spans="1:18">
      <c r="A5" s="165"/>
      <c r="B5" s="165"/>
      <c r="C5" s="165"/>
      <c r="D5" s="166"/>
      <c r="E5" s="165"/>
      <c r="F5" s="165"/>
      <c r="G5" s="165"/>
      <c r="H5" s="165"/>
      <c r="I5" s="302"/>
      <c r="J5" s="165"/>
      <c r="K5" s="166"/>
      <c r="L5" s="166"/>
      <c r="M5" s="166"/>
      <c r="N5" s="166"/>
      <c r="O5" s="165"/>
      <c r="P5" s="167" t="str">
        <f>IF(O5="","",IF(COUNTIF($O$1:O5,"&gt;-0.01")&gt;150,"",COUNTIF($O$1:O5,"&gt;-0.01")))</f>
        <v/>
      </c>
      <c r="Q5" s="168" t="str">
        <f t="shared" si="0"/>
        <v/>
      </c>
      <c r="R5" s="168" t="str">
        <f>IFERROR(VLOOKUP(P:P,Rates!AJ:AK,2,FALSE),"")</f>
        <v/>
      </c>
    </row>
    <row r="6" spans="1:18">
      <c r="A6" s="165"/>
      <c r="B6" s="165"/>
      <c r="C6" s="165"/>
      <c r="E6" s="165"/>
      <c r="F6" s="165"/>
      <c r="G6" s="165"/>
      <c r="H6" s="165"/>
      <c r="I6" s="302"/>
      <c r="J6" s="165"/>
      <c r="K6" s="166"/>
      <c r="L6" s="166"/>
      <c r="M6" s="166"/>
      <c r="N6" s="166"/>
      <c r="O6" s="165"/>
      <c r="P6" s="167" t="str">
        <f>IF(O6="","",IF(COUNTIF($O$1:O6,"&gt;-0.01")&gt;150,"",COUNTIF($O$1:O6,"&gt;-0.01")))</f>
        <v/>
      </c>
      <c r="Q6" s="168" t="str">
        <f t="shared" si="0"/>
        <v/>
      </c>
      <c r="R6" s="168" t="str">
        <f>IFERROR(VLOOKUP(P:P,Rates!AJ:AK,2,FALSE),"")</f>
        <v/>
      </c>
    </row>
    <row r="7" spans="1:18">
      <c r="A7" s="165"/>
      <c r="B7" s="165"/>
      <c r="C7" s="165"/>
      <c r="D7" s="166"/>
      <c r="E7" s="165"/>
      <c r="F7" s="165"/>
      <c r="G7" s="165"/>
      <c r="H7" s="165"/>
      <c r="I7" s="302"/>
      <c r="J7" s="165"/>
      <c r="K7" s="166"/>
      <c r="L7" s="166"/>
      <c r="M7" s="166"/>
      <c r="N7" s="166"/>
      <c r="O7" s="165"/>
      <c r="P7" s="167" t="str">
        <f>IF(O7="","",IF(COUNTIF($O$1:O7,"&gt;-0.01")&gt;150,"",COUNTIF($O$1:O7,"&gt;-0.01")))</f>
        <v/>
      </c>
      <c r="Q7" s="168" t="str">
        <f t="shared" si="0"/>
        <v/>
      </c>
      <c r="R7" s="168" t="str">
        <f>IFERROR(VLOOKUP(P:P,Rates!AJ:AK,2,FALSE),"")</f>
        <v/>
      </c>
    </row>
    <row r="8" spans="1:18">
      <c r="A8" s="165"/>
      <c r="B8" s="165"/>
      <c r="C8" s="165"/>
      <c r="D8" s="166"/>
      <c r="E8" s="165"/>
      <c r="F8" s="165"/>
      <c r="G8" s="165"/>
      <c r="H8" s="165"/>
      <c r="I8" s="302"/>
      <c r="J8" s="165"/>
      <c r="K8" s="166"/>
      <c r="L8" s="166"/>
      <c r="M8" s="166"/>
      <c r="N8" s="166"/>
      <c r="O8" s="165"/>
      <c r="P8" s="167" t="str">
        <f>IF(O8="","",IF(COUNTIF($O$1:O8,"&gt;-0.01")&gt;150,"",COUNTIF($O$1:O8,"&gt;-0.01")))</f>
        <v/>
      </c>
      <c r="Q8" s="168" t="str">
        <f t="shared" si="0"/>
        <v/>
      </c>
      <c r="R8" s="168" t="str">
        <f>IFERROR(VLOOKUP(P:P,Rates!AJ:AK,2,FALSE),"")</f>
        <v/>
      </c>
    </row>
    <row r="9" spans="1:18">
      <c r="A9" s="165"/>
      <c r="B9" s="165"/>
      <c r="C9" s="165"/>
      <c r="D9" s="166"/>
      <c r="E9" s="165"/>
      <c r="F9" s="165"/>
      <c r="G9" s="165"/>
      <c r="H9" s="165"/>
      <c r="I9" s="302"/>
      <c r="J9" s="165"/>
      <c r="K9" s="166"/>
      <c r="L9" s="166"/>
      <c r="M9" s="166"/>
      <c r="N9" s="166"/>
      <c r="O9" s="165"/>
      <c r="P9" s="167" t="str">
        <f>IF(O9="","",IF(COUNTIF($O$1:O9,"&gt;-0.01")&gt;150,"",COUNTIF($O$1:O9,"&gt;-0.01")))</f>
        <v/>
      </c>
      <c r="Q9" s="168" t="str">
        <f t="shared" si="0"/>
        <v/>
      </c>
      <c r="R9" s="168" t="str">
        <f>IFERROR(VLOOKUP(P:P,Rates!AJ:AK,2,FALSE),"")</f>
        <v/>
      </c>
    </row>
    <row r="10" spans="1:18">
      <c r="A10" s="165"/>
      <c r="B10" s="165"/>
      <c r="C10" s="165"/>
      <c r="D10" s="166"/>
      <c r="E10" s="165"/>
      <c r="G10" s="165"/>
      <c r="H10" s="165"/>
      <c r="I10" s="302"/>
      <c r="J10" s="165"/>
      <c r="K10" s="166"/>
      <c r="L10" s="166"/>
      <c r="M10" s="166"/>
      <c r="N10" s="166"/>
      <c r="O10" s="165"/>
      <c r="P10" s="167" t="str">
        <f>IF(O10="","",IF(COUNTIF($O$1:O10,"&gt;-0.01")&gt;150,"",COUNTIF($O$1:O10,"&gt;-0.01")))</f>
        <v/>
      </c>
      <c r="Q10" s="168" t="str">
        <f t="shared" si="0"/>
        <v/>
      </c>
      <c r="R10" s="168" t="str">
        <f>IFERROR(VLOOKUP(P:P,Rates!AJ:AK,2,FALSE),"")</f>
        <v/>
      </c>
    </row>
    <row r="11" spans="1:18">
      <c r="A11" s="165"/>
      <c r="B11" s="165"/>
      <c r="C11" s="165"/>
      <c r="D11" s="166"/>
      <c r="E11" s="165"/>
      <c r="F11" s="165"/>
      <c r="G11" s="165"/>
      <c r="H11" s="165"/>
      <c r="I11" s="302"/>
      <c r="J11" s="165"/>
      <c r="K11" s="166"/>
      <c r="L11" s="166"/>
      <c r="M11" s="166"/>
      <c r="N11" s="166"/>
      <c r="O11" s="165"/>
      <c r="P11" s="167" t="str">
        <f>IF(O11="","",IF(COUNTIF($O$1:O11,"&gt;-0.01")&gt;150,"",COUNTIF($O$1:O11,"&gt;-0.01")))</f>
        <v/>
      </c>
      <c r="Q11" s="168" t="str">
        <f t="shared" si="0"/>
        <v/>
      </c>
      <c r="R11" s="168" t="str">
        <f>IFERROR(VLOOKUP(P:P,Rates!AJ:AK,2,FALSE),"")</f>
        <v/>
      </c>
    </row>
    <row r="12" spans="1:18">
      <c r="A12" s="165"/>
      <c r="B12" s="165"/>
      <c r="C12" s="165"/>
      <c r="D12" s="166"/>
      <c r="E12" s="165"/>
      <c r="F12" s="165"/>
      <c r="G12" s="165"/>
      <c r="H12" s="165"/>
      <c r="I12" s="302"/>
      <c r="J12" s="165"/>
      <c r="K12" s="166"/>
      <c r="L12" s="166"/>
      <c r="M12" s="166"/>
      <c r="N12" s="166"/>
      <c r="O12" s="165"/>
      <c r="P12" s="167" t="str">
        <f>IF(O12="","",IF(COUNTIF($O$1:O12,"&gt;-0.01")&gt;150,"",COUNTIF($O$1:O12,"&gt;-0.01")))</f>
        <v/>
      </c>
      <c r="Q12" s="168" t="str">
        <f t="shared" si="0"/>
        <v/>
      </c>
      <c r="R12" s="168" t="str">
        <f>IFERROR(VLOOKUP(P:P,Rates!AJ:AK,2,FALSE),"")</f>
        <v/>
      </c>
    </row>
    <row r="13" spans="1:18">
      <c r="A13" s="165"/>
      <c r="B13" s="165"/>
      <c r="C13" s="165"/>
      <c r="D13" s="166"/>
      <c r="E13" s="165"/>
      <c r="F13" s="165"/>
      <c r="G13" s="165"/>
      <c r="H13" s="165"/>
      <c r="I13" s="302"/>
      <c r="J13" s="165"/>
      <c r="K13" s="166"/>
      <c r="L13" s="166"/>
      <c r="M13" s="166"/>
      <c r="N13" s="166"/>
      <c r="O13" s="165"/>
      <c r="P13" s="167" t="str">
        <f>IF(O13="","",IF(COUNTIF($O$1:O13,"&gt;-0.01")&gt;150,"",COUNTIF($O$1:O13,"&gt;-0.01")))</f>
        <v/>
      </c>
      <c r="Q13" s="168" t="str">
        <f t="shared" si="0"/>
        <v/>
      </c>
      <c r="R13" s="168" t="str">
        <f>IFERROR(VLOOKUP(P:P,Rates!AJ:AK,2,FALSE),"")</f>
        <v/>
      </c>
    </row>
    <row r="14" spans="1:18">
      <c r="A14" s="165"/>
      <c r="B14" s="165"/>
      <c r="C14" s="165"/>
      <c r="D14" s="166"/>
      <c r="E14" s="165"/>
      <c r="F14" s="165"/>
      <c r="G14" s="165"/>
      <c r="H14" s="165"/>
      <c r="I14" s="302"/>
      <c r="J14" s="165"/>
      <c r="K14" s="166"/>
      <c r="L14" s="166"/>
      <c r="M14" s="166"/>
      <c r="N14" s="166"/>
      <c r="O14" s="165"/>
      <c r="P14" s="167" t="str">
        <f>IF(O14="","",IF(COUNTIF($O$1:O14,"&gt;-0.01")&gt;150,"",COUNTIF($O$1:O14,"&gt;-0.01")))</f>
        <v/>
      </c>
      <c r="Q14" s="168" t="str">
        <f t="shared" si="0"/>
        <v/>
      </c>
      <c r="R14" s="168" t="str">
        <f>IFERROR(VLOOKUP(P:P,Rates!AJ:AK,2,FALSE),"")</f>
        <v/>
      </c>
    </row>
    <row r="15" spans="1:18">
      <c r="A15" s="165"/>
      <c r="B15" s="165"/>
      <c r="C15" s="165"/>
      <c r="D15" s="166"/>
      <c r="E15" s="165"/>
      <c r="F15" s="165"/>
      <c r="G15" s="165"/>
      <c r="H15" s="165"/>
      <c r="I15" s="302"/>
      <c r="J15" s="165"/>
      <c r="K15" s="166"/>
      <c r="L15" s="166"/>
      <c r="M15" s="166"/>
      <c r="N15" s="166"/>
      <c r="O15" s="165"/>
      <c r="P15" s="167" t="str">
        <f>IF(O15="","",IF(COUNTIF($O$1:O15,"&gt;-0.01")&gt;150,"",COUNTIF($O$1:O15,"&gt;-0.01")))</f>
        <v/>
      </c>
      <c r="Q15" s="168" t="str">
        <f t="shared" si="0"/>
        <v/>
      </c>
      <c r="R15" s="168" t="str">
        <f>IFERROR(VLOOKUP(P:P,Rates!AJ:AK,2,FALSE),"")</f>
        <v/>
      </c>
    </row>
    <row r="16" spans="1:18">
      <c r="A16" s="165"/>
      <c r="B16" s="165"/>
      <c r="C16" s="165"/>
      <c r="D16" s="166"/>
      <c r="E16" s="165"/>
      <c r="F16" s="165"/>
      <c r="G16" s="165"/>
      <c r="H16" s="165"/>
      <c r="I16" s="302"/>
      <c r="J16" s="165"/>
      <c r="K16" s="166"/>
      <c r="L16" s="166"/>
      <c r="M16" s="166"/>
      <c r="N16" s="166"/>
      <c r="O16" s="165"/>
      <c r="P16" s="167" t="str">
        <f>IF(O16="","",IF(COUNTIF($O$1:O16,"&gt;-0.01")&gt;150,"",COUNTIF($O$1:O16,"&gt;-0.01")))</f>
        <v/>
      </c>
      <c r="Q16" s="168" t="str">
        <f t="shared" si="0"/>
        <v/>
      </c>
      <c r="R16" s="168" t="str">
        <f>IFERROR(VLOOKUP(P:P,Rates!AJ:AK,2,FALSE),"")</f>
        <v/>
      </c>
    </row>
    <row r="17" spans="1:18">
      <c r="A17" s="165"/>
      <c r="B17" s="165"/>
      <c r="C17" s="165"/>
      <c r="D17" s="166"/>
      <c r="E17" s="165"/>
      <c r="F17" s="165"/>
      <c r="G17" s="165"/>
      <c r="H17" s="169"/>
      <c r="I17" s="302"/>
      <c r="J17" s="165"/>
      <c r="K17" s="166"/>
      <c r="L17" s="166"/>
      <c r="M17" s="166"/>
      <c r="N17" s="166"/>
      <c r="O17" s="165"/>
      <c r="P17" s="167" t="str">
        <f>IF(O17="","",IF(COUNTIF($O$1:O17,"&gt;-0.01")&gt;150,"",COUNTIF($O$1:O17,"&gt;-0.01")))</f>
        <v/>
      </c>
      <c r="Q17" s="168" t="str">
        <f t="shared" si="0"/>
        <v/>
      </c>
      <c r="R17" s="168" t="str">
        <f>IFERROR(VLOOKUP(P:P,Rates!AJ:AK,2,FALSE),"")</f>
        <v/>
      </c>
    </row>
    <row r="18" spans="1:18">
      <c r="A18" s="165"/>
      <c r="B18" s="165"/>
      <c r="C18" s="165"/>
      <c r="D18" s="166"/>
      <c r="E18" s="165"/>
      <c r="F18" s="165"/>
      <c r="G18" s="165"/>
      <c r="H18" s="165"/>
      <c r="I18" s="302"/>
      <c r="J18" s="165"/>
      <c r="K18" s="166"/>
      <c r="L18" s="166"/>
      <c r="M18" s="166"/>
      <c r="N18" s="166"/>
      <c r="O18" s="165"/>
      <c r="P18" s="167" t="str">
        <f>IF(O18="","",IF(COUNTIF($O$1:O18,"&gt;-0.01")&gt;150,"",COUNTIF($O$1:O18,"&gt;-0.01")))</f>
        <v/>
      </c>
      <c r="Q18" s="168" t="str">
        <f t="shared" si="0"/>
        <v/>
      </c>
      <c r="R18" s="168" t="str">
        <f>IFERROR(VLOOKUP(P:P,Rates!AJ:AK,2,FALSE),"")</f>
        <v/>
      </c>
    </row>
    <row r="19" spans="1:18">
      <c r="A19" s="165"/>
      <c r="B19" s="165"/>
      <c r="C19" s="165"/>
      <c r="D19" s="166"/>
      <c r="E19" s="165"/>
      <c r="F19" s="165"/>
      <c r="G19" s="165"/>
      <c r="H19" s="165"/>
      <c r="I19" s="302"/>
      <c r="J19" s="165"/>
      <c r="K19" s="166"/>
      <c r="L19" s="166"/>
      <c r="M19" s="166"/>
      <c r="N19" s="166"/>
      <c r="O19" s="165"/>
      <c r="P19" s="167" t="str">
        <f>IF(O19="","",IF(COUNTIF($O$1:O19,"&gt;-0.01")&gt;150,"",COUNTIF($O$1:O19,"&gt;-0.01")))</f>
        <v/>
      </c>
      <c r="Q19" s="168" t="str">
        <f t="shared" si="0"/>
        <v/>
      </c>
      <c r="R19" s="168" t="str">
        <f>IFERROR(VLOOKUP(P:P,Rates!AJ:AK,2,FALSE),"")</f>
        <v/>
      </c>
    </row>
    <row r="20" spans="1:18">
      <c r="A20" s="165"/>
      <c r="B20" s="165"/>
      <c r="C20" s="165"/>
      <c r="D20" s="166"/>
      <c r="E20" s="165"/>
      <c r="F20" s="165"/>
      <c r="G20" s="165"/>
      <c r="H20" s="165"/>
      <c r="I20" s="302"/>
      <c r="J20" s="165"/>
      <c r="K20" s="166"/>
      <c r="L20" s="166"/>
      <c r="M20" s="166"/>
      <c r="N20" s="166"/>
      <c r="O20" s="165"/>
      <c r="P20" s="167" t="str">
        <f>IF(O20="","",IF(COUNTIF($O$1:O20,"&gt;-0.01")&gt;150,"",COUNTIF($O$1:O20,"&gt;-0.01")))</f>
        <v/>
      </c>
      <c r="Q20" s="168" t="str">
        <f t="shared" si="0"/>
        <v/>
      </c>
      <c r="R20" s="168" t="str">
        <f>IFERROR(VLOOKUP(P:P,Rates!AJ:AK,2,FALSE),"")</f>
        <v/>
      </c>
    </row>
    <row r="21" spans="1:18">
      <c r="A21" s="165"/>
      <c r="B21" s="165"/>
      <c r="C21" s="165"/>
      <c r="D21" s="166"/>
      <c r="E21" s="165"/>
      <c r="F21" s="165"/>
      <c r="G21" s="165"/>
      <c r="H21" s="165"/>
      <c r="I21" s="302"/>
      <c r="J21" s="165"/>
      <c r="K21" s="166"/>
      <c r="L21" s="166"/>
      <c r="M21" s="166"/>
      <c r="N21" s="166"/>
      <c r="O21" s="165"/>
      <c r="P21" s="167" t="str">
        <f>IF(O21="","",IF(COUNTIF($O$1:O21,"&gt;-0.01")&gt;150,"",COUNTIF($O$1:O21,"&gt;-0.01")))</f>
        <v/>
      </c>
      <c r="Q21" s="168" t="str">
        <f t="shared" si="0"/>
        <v/>
      </c>
      <c r="R21" s="168" t="str">
        <f>IFERROR(VLOOKUP(P:P,Rates!AJ:AK,2,FALSE),"")</f>
        <v/>
      </c>
    </row>
    <row r="22" spans="1:18">
      <c r="A22" s="165"/>
      <c r="B22" s="165"/>
      <c r="C22" s="165"/>
      <c r="D22" s="166"/>
      <c r="E22" s="165"/>
      <c r="F22" s="165"/>
      <c r="G22" s="165"/>
      <c r="H22" s="165"/>
      <c r="I22" s="302"/>
      <c r="J22" s="165"/>
      <c r="K22" s="166"/>
      <c r="L22" s="166"/>
      <c r="M22" s="166"/>
      <c r="N22" s="166"/>
      <c r="O22" s="165"/>
      <c r="P22" s="167" t="str">
        <f>IF(O22="","",IF(COUNTIF($O$1:O22,"&gt;-0.01")&gt;150,"",COUNTIF($O$1:O22,"&gt;-0.01")))</f>
        <v/>
      </c>
      <c r="Q22" s="168" t="str">
        <f t="shared" si="0"/>
        <v/>
      </c>
      <c r="R22" s="168" t="str">
        <f>IFERROR(VLOOKUP(P:P,Rates!AJ:AK,2,FALSE),"")</f>
        <v/>
      </c>
    </row>
    <row r="23" spans="1:18">
      <c r="A23" s="165"/>
      <c r="B23" s="165"/>
      <c r="C23" s="165"/>
      <c r="D23" s="166"/>
      <c r="E23" s="165"/>
      <c r="F23" s="165"/>
      <c r="G23" s="165"/>
      <c r="H23" s="165"/>
      <c r="I23" s="302"/>
      <c r="J23" s="165"/>
      <c r="K23" s="166"/>
      <c r="L23" s="166"/>
      <c r="M23" s="166"/>
      <c r="N23" s="166"/>
      <c r="O23" s="165"/>
      <c r="P23" s="167" t="str">
        <f>IF(O23="","",IF(COUNTIF($O$1:O23,"&gt;-0.01")&gt;150,"",COUNTIF($O$1:O23,"&gt;-0.01")))</f>
        <v/>
      </c>
      <c r="Q23" s="168" t="str">
        <f t="shared" si="0"/>
        <v/>
      </c>
      <c r="R23" s="168" t="str">
        <f>IFERROR(VLOOKUP(P:P,Rates!AJ:AK,2,FALSE),"")</f>
        <v/>
      </c>
    </row>
    <row r="24" spans="1:18">
      <c r="A24" s="165"/>
      <c r="B24" s="165"/>
      <c r="C24" s="165"/>
      <c r="D24" s="166"/>
      <c r="E24" s="165"/>
      <c r="F24" s="165"/>
      <c r="G24" s="165"/>
      <c r="H24" s="165"/>
      <c r="I24" s="302"/>
      <c r="J24" s="165"/>
      <c r="K24" s="166"/>
      <c r="L24" s="166"/>
      <c r="M24" s="166"/>
      <c r="N24" s="166"/>
      <c r="O24" s="165"/>
      <c r="P24" s="167" t="str">
        <f>IF(O24="","",IF(COUNTIF($O$1:O24,"&gt;-0.01")&gt;150,"",COUNTIF($O$1:O24,"&gt;-0.01")))</f>
        <v/>
      </c>
      <c r="Q24" s="168" t="str">
        <f t="shared" si="0"/>
        <v/>
      </c>
      <c r="R24" s="168" t="str">
        <f>IFERROR(VLOOKUP(P:P,Rates!AJ:AK,2,FALSE),"")</f>
        <v/>
      </c>
    </row>
    <row r="25" spans="1:18">
      <c r="A25" s="165"/>
      <c r="B25" s="165"/>
      <c r="C25" s="165"/>
      <c r="D25" s="166"/>
      <c r="E25" s="165"/>
      <c r="F25" s="165"/>
      <c r="G25" s="165"/>
      <c r="H25" s="165"/>
      <c r="I25" s="302"/>
      <c r="J25" s="165"/>
      <c r="K25" s="166"/>
      <c r="L25" s="166"/>
      <c r="M25" s="166"/>
      <c r="N25" s="166"/>
      <c r="O25" s="165"/>
      <c r="P25" s="167" t="str">
        <f>IF(O25="","",IF(COUNTIF($O$1:O25,"&gt;-0.01")&gt;150,"",COUNTIF($O$1:O25,"&gt;-0.01")))</f>
        <v/>
      </c>
      <c r="Q25" s="168" t="str">
        <f t="shared" si="0"/>
        <v/>
      </c>
      <c r="R25" s="168" t="str">
        <f>IFERROR(VLOOKUP(P:P,Rates!AJ:AK,2,FALSE),"")</f>
        <v/>
      </c>
    </row>
    <row r="26" spans="1:18">
      <c r="A26" s="165"/>
      <c r="B26" s="165"/>
      <c r="C26" s="165"/>
      <c r="D26" s="166"/>
      <c r="E26" s="165"/>
      <c r="F26" s="165"/>
      <c r="G26" s="165"/>
      <c r="H26" s="165"/>
      <c r="I26" s="302"/>
      <c r="J26" s="165"/>
      <c r="K26" s="166"/>
      <c r="L26" s="166"/>
      <c r="M26" s="166"/>
      <c r="N26" s="166"/>
      <c r="O26" s="165"/>
      <c r="P26" s="167" t="str">
        <f>IF(O26="","",IF(COUNTIF($O$1:O26,"&gt;-0.01")&gt;150,"",COUNTIF($O$1:O26,"&gt;-0.01")))</f>
        <v/>
      </c>
      <c r="Q26" s="168" t="str">
        <f t="shared" si="0"/>
        <v/>
      </c>
      <c r="R26" s="168" t="str">
        <f>IFERROR(VLOOKUP(P:P,Rates!AJ:AK,2,FALSE),"")</f>
        <v/>
      </c>
    </row>
    <row r="27" spans="1:18">
      <c r="A27" s="165"/>
      <c r="B27" s="165"/>
      <c r="C27" s="165"/>
      <c r="D27" s="166"/>
      <c r="E27" s="165"/>
      <c r="F27" s="165"/>
      <c r="G27" s="165"/>
      <c r="H27" s="165"/>
      <c r="I27" s="302"/>
      <c r="J27" s="165"/>
      <c r="K27" s="166"/>
      <c r="L27" s="166"/>
      <c r="M27" s="166"/>
      <c r="N27" s="166"/>
      <c r="O27" s="165"/>
      <c r="P27" s="167" t="str">
        <f>IF(O27="","",IF(COUNTIF($O$1:O27,"&gt;-0.01")&gt;150,"",COUNTIF($O$1:O27,"&gt;-0.01")))</f>
        <v/>
      </c>
      <c r="Q27" s="168" t="str">
        <f t="shared" si="0"/>
        <v/>
      </c>
      <c r="R27" s="168" t="str">
        <f>IFERROR(VLOOKUP(P:P,Rates!AJ:AK,2,FALSE),"")</f>
        <v/>
      </c>
    </row>
    <row r="28" spans="1:18">
      <c r="A28" s="165"/>
      <c r="B28" s="165"/>
      <c r="C28" s="165"/>
      <c r="D28" s="166"/>
      <c r="E28" s="165"/>
      <c r="F28" s="165"/>
      <c r="G28" s="165"/>
      <c r="H28" s="165"/>
      <c r="I28" s="302"/>
      <c r="J28" s="165"/>
      <c r="K28" s="166"/>
      <c r="L28" s="166"/>
      <c r="M28" s="166"/>
      <c r="N28" s="166"/>
      <c r="O28" s="165"/>
      <c r="P28" s="167" t="str">
        <f>IF(O28="","",IF(COUNTIF($O$1:O28,"&gt;-0.01")&gt;150,"",COUNTIF($O$1:O28,"&gt;-0.01")))</f>
        <v/>
      </c>
      <c r="Q28" s="168" t="str">
        <f t="shared" si="0"/>
        <v/>
      </c>
      <c r="R28" s="168" t="str">
        <f>IFERROR(VLOOKUP(P:P,Rates!AJ:AK,2,FALSE),"")</f>
        <v/>
      </c>
    </row>
    <row r="29" spans="1:18">
      <c r="A29" s="165"/>
      <c r="B29" s="165"/>
      <c r="C29" s="165"/>
      <c r="D29" s="166"/>
      <c r="E29" s="165"/>
      <c r="F29" s="165"/>
      <c r="G29" s="165"/>
      <c r="H29" s="165"/>
      <c r="I29" s="302"/>
      <c r="J29" s="165"/>
      <c r="K29" s="166"/>
      <c r="L29" s="166"/>
      <c r="M29" s="166"/>
      <c r="N29" s="166"/>
      <c r="O29" s="165"/>
      <c r="P29" s="167" t="str">
        <f>IF(O29="","",IF(COUNTIF($O$1:O29,"&gt;-0.01")&gt;150,"",COUNTIF($O$1:O29,"&gt;-0.01")))</f>
        <v/>
      </c>
      <c r="Q29" s="168" t="str">
        <f t="shared" si="0"/>
        <v/>
      </c>
      <c r="R29" s="168" t="str">
        <f>IFERROR(VLOOKUP(P:P,Rates!AJ:AK,2,FALSE),"")</f>
        <v/>
      </c>
    </row>
    <row r="30" spans="1:18">
      <c r="A30" s="165"/>
      <c r="B30" s="165"/>
      <c r="C30" s="165"/>
      <c r="D30" s="166"/>
      <c r="E30" s="165"/>
      <c r="F30" s="165"/>
      <c r="G30" s="165"/>
      <c r="H30" s="165"/>
      <c r="I30" s="302"/>
      <c r="J30" s="165"/>
      <c r="K30" s="166"/>
      <c r="L30" s="166"/>
      <c r="M30" s="166"/>
      <c r="N30" s="166"/>
      <c r="O30" s="165"/>
      <c r="P30" s="167" t="str">
        <f>IF(O30="","",IF(COUNTIF($O$1:O30,"&gt;-0.01")&gt;150,"",COUNTIF($O$1:O30,"&gt;-0.01")))</f>
        <v/>
      </c>
      <c r="Q30" s="168" t="str">
        <f t="shared" si="0"/>
        <v/>
      </c>
      <c r="R30" s="168" t="str">
        <f>IFERROR(VLOOKUP(P:P,Rates!AJ:AK,2,FALSE),"")</f>
        <v/>
      </c>
    </row>
    <row r="31" spans="1:18">
      <c r="A31" s="165"/>
      <c r="B31" s="165"/>
      <c r="C31" s="165"/>
      <c r="D31" s="166"/>
      <c r="E31" s="165"/>
      <c r="F31" s="165"/>
      <c r="G31" s="165"/>
      <c r="H31" s="165"/>
      <c r="I31" s="302"/>
      <c r="J31" s="165"/>
      <c r="K31" s="166"/>
      <c r="L31" s="166"/>
      <c r="M31" s="166"/>
      <c r="N31" s="166"/>
      <c r="O31" s="165"/>
      <c r="P31" s="167" t="str">
        <f>IF(O31="","",IF(COUNTIF($O$1:O31,"&gt;-0.01")&gt;150,"",COUNTIF($O$1:O31,"&gt;-0.01")))</f>
        <v/>
      </c>
      <c r="Q31" s="168" t="str">
        <f t="shared" si="0"/>
        <v/>
      </c>
      <c r="R31" s="168" t="str">
        <f>IFERROR(VLOOKUP(P:P,Rates!AJ:AK,2,FALSE),"")</f>
        <v/>
      </c>
    </row>
    <row r="32" spans="1:18">
      <c r="A32" s="165"/>
      <c r="B32" s="165"/>
      <c r="C32" s="165"/>
      <c r="D32" s="166"/>
      <c r="E32" s="165"/>
      <c r="F32" s="165"/>
      <c r="G32" s="165"/>
      <c r="H32" s="165"/>
      <c r="I32" s="302"/>
      <c r="J32" s="165"/>
      <c r="K32" s="166"/>
      <c r="L32" s="166"/>
      <c r="M32" s="166"/>
      <c r="N32" s="166"/>
      <c r="O32" s="165"/>
      <c r="P32" s="167" t="str">
        <f>IF(O32="","",IF(COUNTIF($O$1:O32,"&gt;-0.01")&gt;150,"",COUNTIF($O$1:O32,"&gt;-0.01")))</f>
        <v/>
      </c>
      <c r="Q32" s="168" t="str">
        <f t="shared" si="0"/>
        <v/>
      </c>
      <c r="R32" s="168" t="str">
        <f>IFERROR(VLOOKUP(P:P,Rates!AJ:AK,2,FALSE),"")</f>
        <v/>
      </c>
    </row>
    <row r="33" spans="1:18">
      <c r="A33" s="165"/>
      <c r="B33" s="165"/>
      <c r="C33" s="165"/>
      <c r="D33" s="166"/>
      <c r="E33" s="165"/>
      <c r="F33" s="165"/>
      <c r="G33" s="165"/>
      <c r="H33" s="165"/>
      <c r="I33" s="302"/>
      <c r="J33" s="165"/>
      <c r="K33" s="166"/>
      <c r="L33" s="166"/>
      <c r="M33" s="166"/>
      <c r="N33" s="166"/>
      <c r="O33" s="165"/>
      <c r="P33" s="167" t="str">
        <f>IF(O33="","",IF(COUNTIF($O$1:O33,"&gt;-0.01")&gt;150,"",COUNTIF($O$1:O33,"&gt;-0.01")))</f>
        <v/>
      </c>
      <c r="Q33" s="168" t="str">
        <f t="shared" si="0"/>
        <v/>
      </c>
      <c r="R33" s="168" t="str">
        <f>IFERROR(VLOOKUP(P:P,Rates!AJ:AK,2,FALSE),"")</f>
        <v/>
      </c>
    </row>
    <row r="34" spans="1:18">
      <c r="A34" s="165"/>
      <c r="B34" s="165"/>
      <c r="C34" s="165"/>
      <c r="D34" s="166"/>
      <c r="E34" s="165"/>
      <c r="F34" s="165"/>
      <c r="G34" s="165"/>
      <c r="H34" s="165"/>
      <c r="I34" s="302"/>
      <c r="J34" s="165"/>
      <c r="K34" s="166"/>
      <c r="L34" s="166"/>
      <c r="M34" s="166"/>
      <c r="N34" s="166"/>
      <c r="O34" s="165"/>
      <c r="P34" s="167" t="str">
        <f>IF(O34="","",IF(COUNTIF($O$1:O34,"&gt;-0.01")&gt;150,"",COUNTIF($O$1:O34,"&gt;-0.01")))</f>
        <v/>
      </c>
      <c r="Q34" s="168" t="str">
        <f t="shared" si="0"/>
        <v/>
      </c>
      <c r="R34" s="168" t="str">
        <f>IFERROR(VLOOKUP(P:P,Rates!AJ:AK,2,FALSE),"")</f>
        <v/>
      </c>
    </row>
    <row r="35" spans="1:18">
      <c r="A35" s="165"/>
      <c r="B35" s="165"/>
      <c r="C35" s="165"/>
      <c r="D35" s="166"/>
      <c r="E35" s="165"/>
      <c r="F35" s="165"/>
      <c r="G35" s="165"/>
      <c r="H35" s="165"/>
      <c r="I35" s="302"/>
      <c r="J35" s="165"/>
      <c r="K35" s="166"/>
      <c r="L35" s="166"/>
      <c r="M35" s="166"/>
      <c r="N35" s="166"/>
      <c r="O35" s="165"/>
      <c r="P35" s="167" t="str">
        <f>IF(O35="","",IF(COUNTIF($O$1:O35,"&gt;-0.01")&gt;150,"",COUNTIF($O$1:O35,"&gt;-0.01")))</f>
        <v/>
      </c>
      <c r="Q35" s="168" t="str">
        <f t="shared" si="0"/>
        <v/>
      </c>
      <c r="R35" s="168" t="str">
        <f>IFERROR(VLOOKUP(P:P,Rates!AJ:AK,2,FALSE),"")</f>
        <v/>
      </c>
    </row>
    <row r="36" spans="1:18">
      <c r="A36" s="165"/>
      <c r="B36" s="165"/>
      <c r="C36" s="165"/>
      <c r="D36" s="166"/>
      <c r="E36" s="170"/>
      <c r="F36" s="165"/>
      <c r="G36" s="165"/>
      <c r="H36" s="165"/>
      <c r="I36" s="302"/>
      <c r="J36" s="165"/>
      <c r="K36" s="166"/>
      <c r="L36" s="166"/>
      <c r="M36" s="166"/>
      <c r="N36" s="166"/>
      <c r="O36" s="165"/>
      <c r="P36" s="167" t="str">
        <f>IF(O36="","",IF(COUNTIF($O$1:O36,"&gt;-0.01")&gt;150,"",COUNTIF($O$1:O36,"&gt;-0.01")))</f>
        <v/>
      </c>
      <c r="Q36" s="168" t="str">
        <f t="shared" si="0"/>
        <v/>
      </c>
      <c r="R36" s="168" t="str">
        <f>IFERROR(VLOOKUP(P:P,Rates!AJ:AK,2,FALSE),"")</f>
        <v/>
      </c>
    </row>
    <row r="37" spans="1:18">
      <c r="A37" s="165"/>
      <c r="B37" s="165"/>
      <c r="C37" s="165"/>
      <c r="D37" s="166"/>
      <c r="E37" s="165"/>
      <c r="F37" s="165"/>
      <c r="G37" s="165"/>
      <c r="H37" s="165"/>
      <c r="I37" s="302"/>
      <c r="J37" s="165"/>
      <c r="K37" s="166"/>
      <c r="L37" s="166"/>
      <c r="M37" s="166"/>
      <c r="N37" s="166"/>
      <c r="O37" s="165"/>
      <c r="P37" s="167" t="str">
        <f>IF(O37="","",IF(COUNTIF($O$1:O37,"&gt;-0.01")&gt;150,"",COUNTIF($O$1:O37,"&gt;-0.01")))</f>
        <v/>
      </c>
      <c r="Q37" s="168" t="str">
        <f t="shared" si="0"/>
        <v/>
      </c>
      <c r="R37" s="168" t="str">
        <f>IFERROR(VLOOKUP(P:P,Rates!AJ:AK,2,FALSE),"")</f>
        <v/>
      </c>
    </row>
    <row r="38" spans="1:18">
      <c r="A38" s="165"/>
      <c r="B38" s="165"/>
      <c r="C38" s="165"/>
      <c r="D38" s="166"/>
      <c r="E38" s="165"/>
      <c r="F38" s="165"/>
      <c r="G38" s="165"/>
      <c r="H38" s="165"/>
      <c r="I38" s="302"/>
      <c r="J38" s="165"/>
      <c r="K38" s="166"/>
      <c r="L38" s="166"/>
      <c r="M38" s="166"/>
      <c r="N38" s="166"/>
      <c r="O38" s="165"/>
      <c r="P38" s="167" t="str">
        <f>IF(O38="","",IF(COUNTIF($O$1:O38,"&gt;-0.01")&gt;150,"",COUNTIF($O$1:O38,"&gt;-0.01")))</f>
        <v/>
      </c>
      <c r="Q38" s="168" t="str">
        <f t="shared" si="0"/>
        <v/>
      </c>
      <c r="R38" s="168" t="str">
        <f>IFERROR(VLOOKUP(P:P,Rates!AJ:AK,2,FALSE),"")</f>
        <v/>
      </c>
    </row>
    <row r="39" spans="1:18">
      <c r="A39" s="165"/>
      <c r="B39" s="165"/>
      <c r="C39" s="165"/>
      <c r="D39" s="166"/>
      <c r="E39" s="165"/>
      <c r="F39" s="165"/>
      <c r="G39" s="165"/>
      <c r="H39" s="165"/>
      <c r="I39" s="302"/>
      <c r="J39" s="165"/>
      <c r="K39" s="166"/>
      <c r="L39" s="166"/>
      <c r="M39" s="166"/>
      <c r="N39" s="166"/>
      <c r="O39" s="165"/>
      <c r="P39" s="167" t="str">
        <f>IF(O39="","",IF(COUNTIF($O$1:O39,"&gt;-0.01")&gt;150,"",COUNTIF($O$1:O39,"&gt;-0.01")))</f>
        <v/>
      </c>
      <c r="Q39" s="168" t="str">
        <f t="shared" si="0"/>
        <v/>
      </c>
      <c r="R39" s="168" t="str">
        <f>IFERROR(VLOOKUP(P:P,Rates!AJ:AK,2,FALSE),"")</f>
        <v/>
      </c>
    </row>
    <row r="40" spans="1:18">
      <c r="A40" s="165"/>
      <c r="B40" s="165"/>
      <c r="C40" s="165"/>
      <c r="D40" s="166"/>
      <c r="E40" s="165"/>
      <c r="F40" s="165"/>
      <c r="G40" s="165"/>
      <c r="H40" s="165"/>
      <c r="I40" s="302"/>
      <c r="J40" s="165"/>
      <c r="K40" s="166"/>
      <c r="L40" s="166"/>
      <c r="M40" s="166"/>
      <c r="N40" s="166"/>
      <c r="O40" s="165"/>
      <c r="P40" s="167" t="str">
        <f>IF(O40="","",IF(COUNTIF($O$1:O40,"&gt;-0.01")&gt;150,"",COUNTIF($O$1:O40,"&gt;-0.01")))</f>
        <v/>
      </c>
      <c r="Q40" s="168" t="str">
        <f t="shared" si="0"/>
        <v/>
      </c>
      <c r="R40" s="168" t="str">
        <f>IFERROR(VLOOKUP(P:P,Rates!AJ:AK,2,FALSE),"")</f>
        <v/>
      </c>
    </row>
    <row r="41" spans="1:18">
      <c r="A41" s="165"/>
      <c r="B41" s="165"/>
      <c r="C41" s="165"/>
      <c r="D41" s="166"/>
      <c r="E41" s="165"/>
      <c r="F41" s="165"/>
      <c r="G41" s="165"/>
      <c r="H41" s="165"/>
      <c r="I41" s="302"/>
      <c r="J41" s="165"/>
      <c r="K41" s="166"/>
      <c r="L41" s="166"/>
      <c r="M41" s="166"/>
      <c r="N41" s="166"/>
      <c r="O41" s="165"/>
      <c r="P41" s="167" t="str">
        <f>IF(O41="","",IF(COUNTIF($O$1:O41,"&gt;-0.01")&gt;150,"",COUNTIF($O$1:O41,"&gt;-0.01")))</f>
        <v/>
      </c>
      <c r="Q41" s="168" t="str">
        <f t="shared" si="0"/>
        <v/>
      </c>
      <c r="R41" s="168" t="str">
        <f>IFERROR(VLOOKUP(P:P,Rates!AJ:AK,2,FALSE),"")</f>
        <v/>
      </c>
    </row>
    <row r="42" spans="1:18">
      <c r="A42" s="165"/>
      <c r="B42" s="165"/>
      <c r="C42" s="165"/>
      <c r="D42" s="166"/>
      <c r="E42" s="165"/>
      <c r="F42" s="165"/>
      <c r="G42" s="165"/>
      <c r="H42" s="165"/>
      <c r="I42" s="302"/>
      <c r="J42" s="165"/>
      <c r="K42" s="166"/>
      <c r="L42" s="166"/>
      <c r="M42" s="166"/>
      <c r="N42" s="166"/>
      <c r="O42" s="165"/>
      <c r="P42" s="167" t="str">
        <f>IF(O42="","",IF(COUNTIF($O$1:O42,"&gt;-0.01")&gt;150,"",COUNTIF($O$1:O42,"&gt;-0.01")))</f>
        <v/>
      </c>
      <c r="Q42" s="168" t="str">
        <f t="shared" si="0"/>
        <v/>
      </c>
      <c r="R42" s="168" t="str">
        <f>IFERROR(VLOOKUP(P:P,Rates!AJ:AK,2,FALSE),"")</f>
        <v/>
      </c>
    </row>
    <row r="43" spans="1:18">
      <c r="A43" s="165"/>
      <c r="B43" s="165"/>
      <c r="C43" s="165"/>
      <c r="D43" s="166"/>
      <c r="E43" s="165"/>
      <c r="F43" s="165"/>
      <c r="G43" s="165"/>
      <c r="H43" s="165"/>
      <c r="I43" s="302"/>
      <c r="J43" s="165"/>
      <c r="K43" s="166"/>
      <c r="L43" s="166"/>
      <c r="M43" s="166"/>
      <c r="N43" s="166"/>
      <c r="O43" s="165"/>
      <c r="P43" s="167" t="str">
        <f>IF(O43="","",IF(COUNTIF($O$1:O43,"&gt;-0.01")&gt;150,"",COUNTIF($O$1:O43,"&gt;-0.01")))</f>
        <v/>
      </c>
      <c r="Q43" s="168" t="str">
        <f t="shared" si="0"/>
        <v/>
      </c>
      <c r="R43" s="168" t="str">
        <f>IFERROR(VLOOKUP(P:P,Rates!AJ:AK,2,FALSE),"")</f>
        <v/>
      </c>
    </row>
    <row r="44" spans="1:18">
      <c r="A44" s="165"/>
      <c r="B44" s="165"/>
      <c r="C44" s="165"/>
      <c r="D44" s="166"/>
      <c r="E44" s="165"/>
      <c r="F44" s="165"/>
      <c r="G44" s="165"/>
      <c r="H44" s="165"/>
      <c r="I44" s="302"/>
      <c r="J44" s="165"/>
      <c r="K44" s="166"/>
      <c r="L44" s="166"/>
      <c r="M44" s="166"/>
      <c r="N44" s="166"/>
      <c r="O44" s="165"/>
      <c r="P44" s="167" t="str">
        <f>IF(O44="","",IF(COUNTIF($O$1:O44,"&gt;-0.01")&gt;150,"",COUNTIF($O$1:O44,"&gt;-0.01")))</f>
        <v/>
      </c>
      <c r="Q44" s="168" t="str">
        <f t="shared" si="0"/>
        <v/>
      </c>
      <c r="R44" s="168" t="str">
        <f>IFERROR(VLOOKUP(P:P,Rates!AJ:AK,2,FALSE),"")</f>
        <v/>
      </c>
    </row>
    <row r="45" spans="1:18">
      <c r="A45" s="165"/>
      <c r="B45" s="165"/>
      <c r="C45" s="165"/>
      <c r="D45" s="166"/>
      <c r="E45" s="165"/>
      <c r="F45" s="165"/>
      <c r="G45" s="165"/>
      <c r="H45" s="165"/>
      <c r="I45" s="302"/>
      <c r="J45" s="165"/>
      <c r="K45" s="166"/>
      <c r="L45" s="166"/>
      <c r="M45" s="166"/>
      <c r="N45" s="166"/>
      <c r="O45" s="165"/>
      <c r="P45" s="167" t="str">
        <f>IF(O45="","",IF(COUNTIF($O$1:O45,"&gt;-0.01")&gt;150,"",COUNTIF($O$1:O45,"&gt;-0.01")))</f>
        <v/>
      </c>
      <c r="Q45" s="168" t="str">
        <f t="shared" si="0"/>
        <v/>
      </c>
      <c r="R45" s="168" t="str">
        <f>IFERROR(VLOOKUP(P:P,Rates!AJ:AK,2,FALSE),"")</f>
        <v/>
      </c>
    </row>
    <row r="46" spans="1:18">
      <c r="A46" s="165"/>
      <c r="B46" s="165"/>
      <c r="C46" s="165"/>
      <c r="D46" s="166"/>
      <c r="E46" s="165"/>
      <c r="F46" s="165"/>
      <c r="G46" s="165"/>
      <c r="H46" s="165"/>
      <c r="I46" s="302"/>
      <c r="J46" s="165"/>
      <c r="K46" s="166"/>
      <c r="L46" s="166"/>
      <c r="M46" s="166"/>
      <c r="N46" s="166"/>
      <c r="O46" s="165"/>
      <c r="P46" s="167" t="str">
        <f>IF(O46="","",IF(COUNTIF($O$1:O46,"&gt;-0.01")&gt;150,"",COUNTIF($O$1:O46,"&gt;-0.01")))</f>
        <v/>
      </c>
      <c r="Q46" s="168" t="str">
        <f t="shared" si="0"/>
        <v/>
      </c>
      <c r="R46" s="168" t="str">
        <f>IFERROR(VLOOKUP(P:P,Rates!AJ:AK,2,FALSE),"")</f>
        <v/>
      </c>
    </row>
    <row r="47" spans="1:18">
      <c r="A47" s="165"/>
      <c r="B47" s="165"/>
      <c r="C47" s="165"/>
      <c r="D47" s="166"/>
      <c r="E47" s="165"/>
      <c r="F47" s="165"/>
      <c r="G47" s="165"/>
      <c r="H47" s="165"/>
      <c r="I47" s="302"/>
      <c r="J47" s="165"/>
      <c r="K47" s="166"/>
      <c r="L47" s="166"/>
      <c r="M47" s="166"/>
      <c r="N47" s="166"/>
      <c r="O47" s="165"/>
      <c r="P47" s="167" t="str">
        <f>IF(O47="","",IF(COUNTIF($O$1:O47,"&gt;-0.01")&gt;150,"",COUNTIF($O$1:O47,"&gt;-0.01")))</f>
        <v/>
      </c>
      <c r="Q47" s="168" t="str">
        <f t="shared" si="0"/>
        <v/>
      </c>
      <c r="R47" s="168" t="str">
        <f>IFERROR(VLOOKUP(P:P,Rates!AJ:AK,2,FALSE),"")</f>
        <v/>
      </c>
    </row>
    <row r="48" spans="1:18">
      <c r="A48" s="165"/>
      <c r="B48" s="165"/>
      <c r="C48" s="165"/>
      <c r="D48" s="166"/>
      <c r="E48" s="165"/>
      <c r="F48" s="165"/>
      <c r="G48" s="165"/>
      <c r="H48" s="165"/>
      <c r="I48" s="302"/>
      <c r="J48" s="165"/>
      <c r="K48" s="166"/>
      <c r="L48" s="166"/>
      <c r="M48" s="166"/>
      <c r="N48" s="166"/>
      <c r="O48" s="165"/>
      <c r="P48" s="167" t="str">
        <f>IF(O48="","",IF(COUNTIF($O$1:O48,"&gt;-0.01")&gt;150,"",COUNTIF($O$1:O48,"&gt;-0.01")))</f>
        <v/>
      </c>
      <c r="Q48" s="168" t="str">
        <f t="shared" si="0"/>
        <v/>
      </c>
      <c r="R48" s="168" t="str">
        <f>IFERROR(VLOOKUP(P:P,Rates!AJ:AK,2,FALSE),"")</f>
        <v/>
      </c>
    </row>
    <row r="49" spans="1:18">
      <c r="A49" s="165"/>
      <c r="B49" s="165"/>
      <c r="C49" s="165"/>
      <c r="D49" s="166"/>
      <c r="E49" s="165"/>
      <c r="F49" s="165"/>
      <c r="G49" s="165"/>
      <c r="H49" s="165"/>
      <c r="I49" s="302"/>
      <c r="J49" s="165"/>
      <c r="K49" s="166"/>
      <c r="L49" s="166"/>
      <c r="M49" s="166"/>
      <c r="N49" s="166"/>
      <c r="O49" s="165"/>
      <c r="P49" s="167" t="str">
        <f>IF(O49="","",IF(COUNTIF($O$1:O49,"&gt;-0.01")&gt;150,"",COUNTIF($O$1:O49,"&gt;-0.01")))</f>
        <v/>
      </c>
      <c r="Q49" s="168" t="str">
        <f t="shared" si="0"/>
        <v/>
      </c>
      <c r="R49" s="168" t="str">
        <f>IFERROR(VLOOKUP(P:P,Rates!AJ:AK,2,FALSE),"")</f>
        <v/>
      </c>
    </row>
    <row r="50" spans="1:18">
      <c r="A50" s="165"/>
      <c r="B50" s="165"/>
      <c r="C50" s="165"/>
      <c r="D50" s="166"/>
      <c r="E50" s="165"/>
      <c r="F50" s="165"/>
      <c r="G50" s="165"/>
      <c r="H50" s="165"/>
      <c r="I50" s="302"/>
      <c r="J50" s="165"/>
      <c r="K50" s="166"/>
      <c r="L50" s="166"/>
      <c r="M50" s="166"/>
      <c r="N50" s="166"/>
      <c r="O50" s="165"/>
      <c r="P50" s="167" t="str">
        <f>IF(O50="","",IF(COUNTIF($O$1:O50,"&gt;-0.01")&gt;150,"",COUNTIF($O$1:O50,"&gt;-0.01")))</f>
        <v/>
      </c>
      <c r="Q50" s="168" t="str">
        <f t="shared" si="0"/>
        <v/>
      </c>
      <c r="R50" s="168" t="str">
        <f>IFERROR(VLOOKUP(P:P,Rates!AJ:AK,2,FALSE),"")</f>
        <v/>
      </c>
    </row>
    <row r="51" spans="1:18">
      <c r="A51" s="165"/>
      <c r="B51" s="165"/>
      <c r="C51" s="165"/>
      <c r="D51" s="166"/>
      <c r="E51" s="165"/>
      <c r="F51" s="165"/>
      <c r="G51" s="165"/>
      <c r="H51" s="165"/>
      <c r="I51" s="302"/>
      <c r="J51" s="165"/>
      <c r="K51" s="166"/>
      <c r="L51" s="166"/>
      <c r="M51" s="166"/>
      <c r="N51" s="166"/>
      <c r="O51" s="165"/>
      <c r="P51" s="167" t="str">
        <f>IF(O51="","",IF(COUNTIF($O$1:O51,"&gt;-0.01")&gt;150,"",COUNTIF($O$1:O51,"&gt;-0.01")))</f>
        <v/>
      </c>
      <c r="Q51" s="168" t="str">
        <f t="shared" si="0"/>
        <v/>
      </c>
      <c r="R51" s="168" t="str">
        <f>IFERROR(VLOOKUP(P:P,Rates!AJ:AK,2,FALSE),"")</f>
        <v/>
      </c>
    </row>
    <row r="52" spans="1:18">
      <c r="B52" s="165"/>
      <c r="C52" s="165"/>
      <c r="D52" s="166"/>
      <c r="E52" s="165"/>
      <c r="F52" s="165"/>
      <c r="G52" s="165"/>
      <c r="H52" s="165"/>
      <c r="I52" s="302"/>
      <c r="J52" s="165"/>
      <c r="K52" s="166"/>
      <c r="L52" s="166"/>
      <c r="M52" s="166"/>
      <c r="N52" s="166"/>
      <c r="O52" s="165"/>
      <c r="P52" s="167" t="str">
        <f>IF(O52="","",IF(COUNTIF($O$1:O52,"&gt;-0.01")&gt;150,"",COUNTIF($O$1:O52,"&gt;-0.01")))</f>
        <v/>
      </c>
      <c r="Q52" s="168" t="str">
        <f t="shared" si="0"/>
        <v/>
      </c>
      <c r="R52" s="168" t="str">
        <f>IFERROR(VLOOKUP(P:P,Rates!AJ:AK,2,FALSE),"")</f>
        <v/>
      </c>
    </row>
    <row r="53" spans="1:18">
      <c r="A53" s="165"/>
      <c r="B53" s="165"/>
      <c r="C53" s="165"/>
      <c r="D53" s="166"/>
      <c r="F53" s="165"/>
      <c r="G53" s="165"/>
      <c r="H53" s="165"/>
      <c r="I53" s="302"/>
      <c r="J53" s="165"/>
      <c r="K53" s="166"/>
      <c r="L53" s="166"/>
      <c r="M53" s="166"/>
      <c r="N53" s="166"/>
      <c r="O53" s="165"/>
      <c r="P53" s="167" t="str">
        <f>IF(O53="","",IF(COUNTIF($O$1:O53,"&gt;-0.01")&gt;150,"",COUNTIF($O$1:O53,"&gt;-0.01")))</f>
        <v/>
      </c>
      <c r="Q53" s="168" t="str">
        <f t="shared" si="0"/>
        <v/>
      </c>
      <c r="R53" s="168" t="str">
        <f>IFERROR(VLOOKUP(P:P,Rates!AJ:AK,2,FALSE),"")</f>
        <v/>
      </c>
    </row>
    <row r="54" spans="1:18">
      <c r="A54" s="165"/>
      <c r="B54" s="165"/>
      <c r="C54" s="165"/>
      <c r="D54" s="166"/>
      <c r="F54" s="165"/>
      <c r="G54" s="165"/>
      <c r="H54" s="165"/>
      <c r="I54" s="302"/>
      <c r="J54" s="165"/>
      <c r="K54" s="166"/>
      <c r="L54" s="166"/>
      <c r="M54" s="166"/>
      <c r="N54" s="166"/>
      <c r="O54" s="165"/>
      <c r="P54" s="167" t="str">
        <f>IF(O54="","",IF(COUNTIF($O$1:O54,"&gt;-0.01")&gt;150,"",COUNTIF($O$1:O54,"&gt;-0.01")))</f>
        <v/>
      </c>
      <c r="Q54" s="168" t="str">
        <f t="shared" si="0"/>
        <v/>
      </c>
      <c r="R54" s="168" t="str">
        <f>IFERROR(VLOOKUP(P:P,Rates!AJ:AK,2,FALSE),"")</f>
        <v/>
      </c>
    </row>
    <row r="55" spans="1:18">
      <c r="A55" s="165"/>
      <c r="B55" s="165"/>
      <c r="C55" s="165"/>
      <c r="D55" s="166"/>
      <c r="E55" s="165"/>
      <c r="F55" s="165"/>
      <c r="G55" s="165"/>
      <c r="H55" s="165"/>
      <c r="I55" s="302"/>
      <c r="J55" s="165"/>
      <c r="K55" s="166"/>
      <c r="L55" s="166"/>
      <c r="M55" s="166"/>
      <c r="N55" s="166"/>
      <c r="O55" s="165"/>
      <c r="P55" s="167" t="str">
        <f>IF(O55="","",IF(COUNTIF($O$1:O55,"&gt;-0.01")&gt;150,"",COUNTIF($O$1:O55,"&gt;-0.01")))</f>
        <v/>
      </c>
      <c r="Q55" s="168" t="str">
        <f t="shared" si="0"/>
        <v/>
      </c>
      <c r="R55" s="168" t="str">
        <f>IFERROR(VLOOKUP(P:P,Rates!AJ:AK,2,FALSE),"")</f>
        <v/>
      </c>
    </row>
    <row r="56" spans="1:18">
      <c r="A56" s="165"/>
      <c r="B56" s="165"/>
      <c r="C56" s="165"/>
      <c r="D56" s="166"/>
      <c r="E56" s="165"/>
      <c r="F56" s="165"/>
      <c r="G56" s="165"/>
      <c r="H56" s="165"/>
      <c r="I56" s="302"/>
      <c r="J56" s="165"/>
      <c r="K56" s="166"/>
      <c r="L56" s="166"/>
      <c r="M56" s="166"/>
      <c r="N56" s="166"/>
      <c r="O56" s="165"/>
      <c r="P56" s="167" t="str">
        <f>IF(O56="","",IF(COUNTIF($O$1:O56,"&gt;-0.01")&gt;150,"",COUNTIF($O$1:O56,"&gt;-0.01")))</f>
        <v/>
      </c>
      <c r="Q56" s="168" t="str">
        <f t="shared" si="0"/>
        <v/>
      </c>
      <c r="R56" s="168" t="str">
        <f>IFERROR(VLOOKUP(P:P,Rates!AJ:AK,2,FALSE),"")</f>
        <v/>
      </c>
    </row>
    <row r="57" spans="1:18">
      <c r="A57" s="165"/>
      <c r="B57" s="165"/>
      <c r="C57" s="165"/>
      <c r="D57" s="166"/>
      <c r="E57" s="165"/>
      <c r="F57" s="165"/>
      <c r="G57" s="165"/>
      <c r="H57" s="165"/>
      <c r="I57" s="302"/>
      <c r="J57" s="165"/>
      <c r="K57" s="166"/>
      <c r="L57" s="166"/>
      <c r="M57" s="166"/>
      <c r="N57" s="166"/>
      <c r="O57" s="165"/>
      <c r="P57" s="167" t="str">
        <f>IF(O57="","",IF(COUNTIF($O$1:O57,"&gt;-0.01")&gt;150,"",COUNTIF($O$1:O57,"&gt;-0.01")))</f>
        <v/>
      </c>
      <c r="Q57" s="168" t="str">
        <f t="shared" si="0"/>
        <v/>
      </c>
      <c r="R57" s="168" t="str">
        <f>IFERROR(VLOOKUP(P:P,Rates!AJ:AK,2,FALSE),"")</f>
        <v/>
      </c>
    </row>
    <row r="58" spans="1:18">
      <c r="A58" s="165"/>
      <c r="B58" s="165"/>
      <c r="C58" s="165"/>
      <c r="D58" s="166"/>
      <c r="E58" s="165"/>
      <c r="F58" s="165"/>
      <c r="G58" s="165"/>
      <c r="H58" s="165"/>
      <c r="I58" s="302"/>
      <c r="J58" s="165"/>
      <c r="K58" s="166"/>
      <c r="L58" s="166"/>
      <c r="M58" s="166"/>
      <c r="N58" s="166"/>
      <c r="O58" s="165"/>
      <c r="P58" s="167" t="str">
        <f>IF(O58="","",IF(COUNTIF($O$1:O58,"&gt;-0.01")&gt;150,"",COUNTIF($O$1:O58,"&gt;-0.01")))</f>
        <v/>
      </c>
      <c r="Q58" s="168" t="str">
        <f t="shared" si="0"/>
        <v/>
      </c>
      <c r="R58" s="168" t="str">
        <f>IFERROR(VLOOKUP(P:P,Rates!AJ:AK,2,FALSE),"")</f>
        <v/>
      </c>
    </row>
    <row r="59" spans="1:18">
      <c r="A59" s="165"/>
      <c r="B59" s="165"/>
      <c r="C59" s="165"/>
      <c r="D59" s="166"/>
      <c r="E59" s="165"/>
      <c r="F59" s="165"/>
      <c r="G59" s="165"/>
      <c r="H59" s="165"/>
      <c r="I59" s="302"/>
      <c r="J59" s="165"/>
      <c r="K59" s="166"/>
      <c r="L59" s="166"/>
      <c r="M59" s="166"/>
      <c r="N59" s="166"/>
      <c r="O59" s="165"/>
      <c r="P59" s="167" t="str">
        <f>IF(O59="","",IF(COUNTIF($O$1:O59,"&gt;-0.01")&gt;150,"",COUNTIF($O$1:O59,"&gt;-0.01")))</f>
        <v/>
      </c>
      <c r="Q59" s="168" t="str">
        <f t="shared" si="0"/>
        <v/>
      </c>
      <c r="R59" s="168" t="str">
        <f>IFERROR(VLOOKUP(P:P,Rates!AJ:AK,2,FALSE),"")</f>
        <v/>
      </c>
    </row>
    <row r="60" spans="1:18">
      <c r="A60" s="165"/>
      <c r="B60" s="165"/>
      <c r="C60" s="165"/>
      <c r="D60" s="166"/>
      <c r="E60" s="165"/>
      <c r="F60" s="165"/>
      <c r="G60" s="165"/>
      <c r="H60" s="165"/>
      <c r="I60" s="302"/>
      <c r="J60" s="165"/>
      <c r="K60" s="166"/>
      <c r="L60" s="166"/>
      <c r="M60" s="166"/>
      <c r="N60" s="166"/>
      <c r="O60" s="165"/>
      <c r="P60" s="167" t="str">
        <f>IF(O60="","",IF(COUNTIF($O$1:O60,"&gt;-0.01")&gt;150,"",COUNTIF($O$1:O60,"&gt;-0.01")))</f>
        <v/>
      </c>
      <c r="Q60" s="168" t="str">
        <f t="shared" si="0"/>
        <v/>
      </c>
      <c r="R60" s="168" t="str">
        <f>IFERROR(VLOOKUP(P:P,Rates!AJ:AK,2,FALSE),"")</f>
        <v/>
      </c>
    </row>
    <row r="61" spans="1:18">
      <c r="A61" s="165"/>
      <c r="B61" s="165"/>
      <c r="C61" s="165"/>
      <c r="D61" s="166"/>
      <c r="E61" s="165"/>
      <c r="F61" s="165"/>
      <c r="G61" s="165"/>
      <c r="H61" s="165"/>
      <c r="I61" s="302"/>
      <c r="J61" s="165"/>
      <c r="K61" s="166"/>
      <c r="L61" s="166"/>
      <c r="M61" s="166"/>
      <c r="N61" s="166"/>
      <c r="O61" s="165"/>
      <c r="P61" s="167" t="str">
        <f>IF(O61="","",IF(COUNTIF($O$1:O61,"&gt;-0.01")&gt;150,"",COUNTIF($O$1:O61,"&gt;-0.01")))</f>
        <v/>
      </c>
      <c r="Q61" s="168" t="str">
        <f t="shared" si="0"/>
        <v/>
      </c>
      <c r="R61" s="168" t="str">
        <f>IFERROR(VLOOKUP(P:P,Rates!AJ:AK,2,FALSE),"")</f>
        <v/>
      </c>
    </row>
    <row r="62" spans="1:18">
      <c r="A62" s="165"/>
      <c r="B62" s="165"/>
      <c r="C62" s="165"/>
      <c r="D62" s="166"/>
      <c r="E62" s="165"/>
      <c r="F62" s="165"/>
      <c r="G62" s="165"/>
      <c r="H62" s="165"/>
      <c r="I62" s="302"/>
      <c r="J62" s="165"/>
      <c r="K62" s="166"/>
      <c r="L62" s="166"/>
      <c r="M62" s="166"/>
      <c r="N62" s="166"/>
      <c r="O62" s="165"/>
      <c r="P62" s="167" t="str">
        <f>IF(O62="","",IF(COUNTIF($O$1:O62,"&gt;-0.01")&gt;150,"",COUNTIF($O$1:O62,"&gt;-0.01")))</f>
        <v/>
      </c>
      <c r="Q62" s="168" t="str">
        <f t="shared" si="0"/>
        <v/>
      </c>
      <c r="R62" s="168" t="str">
        <f>IFERROR(VLOOKUP(P:P,Rates!AJ:AK,2,FALSE),"")</f>
        <v/>
      </c>
    </row>
    <row r="63" spans="1:18">
      <c r="A63" s="165"/>
      <c r="B63" s="165"/>
      <c r="C63" s="165"/>
      <c r="D63" s="166"/>
      <c r="E63" s="165"/>
      <c r="F63" s="165"/>
      <c r="G63" s="165"/>
      <c r="H63" s="165"/>
      <c r="I63" s="302"/>
      <c r="J63" s="165"/>
      <c r="K63" s="166"/>
      <c r="L63" s="166"/>
      <c r="M63" s="166"/>
      <c r="N63" s="166"/>
      <c r="O63" s="165"/>
      <c r="P63" s="167" t="str">
        <f>IF(O63="","",IF(COUNTIF($O$1:O63,"&gt;-0.01")&gt;150,"",COUNTIF($O$1:O63,"&gt;-0.01")))</f>
        <v/>
      </c>
      <c r="Q63" s="168" t="str">
        <f t="shared" si="0"/>
        <v/>
      </c>
      <c r="R63" s="168" t="str">
        <f>IFERROR(VLOOKUP(P:P,Rates!AJ:AK,2,FALSE),"")</f>
        <v/>
      </c>
    </row>
    <row r="64" spans="1:18">
      <c r="A64" s="165"/>
      <c r="B64" s="165"/>
      <c r="C64" s="165"/>
      <c r="D64" s="166"/>
      <c r="E64" s="165"/>
      <c r="F64" s="165"/>
      <c r="G64" s="165"/>
      <c r="H64" s="165"/>
      <c r="I64" s="302"/>
      <c r="J64" s="165"/>
      <c r="K64" s="166"/>
      <c r="L64" s="166"/>
      <c r="M64" s="166"/>
      <c r="N64" s="166"/>
      <c r="O64" s="165"/>
      <c r="P64" s="167" t="str">
        <f>IF(O64="","",IF(COUNTIF($O$1:O64,"&gt;-0.01")&gt;150,"",COUNTIF($O$1:O64,"&gt;-0.01")))</f>
        <v/>
      </c>
      <c r="Q64" s="168" t="str">
        <f t="shared" si="0"/>
        <v/>
      </c>
      <c r="R64" s="168" t="str">
        <f>IFERROR(VLOOKUP(P:P,Rates!AJ:AK,2,FALSE),"")</f>
        <v/>
      </c>
    </row>
    <row r="65" spans="1:18">
      <c r="A65" s="165"/>
      <c r="B65" s="165"/>
      <c r="C65" s="165"/>
      <c r="D65" s="166"/>
      <c r="E65" s="165"/>
      <c r="F65" s="165"/>
      <c r="G65" s="165"/>
      <c r="H65" s="165"/>
      <c r="I65" s="302"/>
      <c r="J65" s="165"/>
      <c r="K65" s="166"/>
      <c r="L65" s="166"/>
      <c r="M65" s="166"/>
      <c r="N65" s="166"/>
      <c r="O65" s="165"/>
      <c r="P65" s="167" t="str">
        <f>IF(O65="","",IF(COUNTIF($O$1:O65,"&gt;-0.01")&gt;150,"",COUNTIF($O$1:O65,"&gt;-0.01")))</f>
        <v/>
      </c>
      <c r="Q65" s="168" t="str">
        <f t="shared" si="0"/>
        <v/>
      </c>
      <c r="R65" s="168" t="str">
        <f>IFERROR(VLOOKUP(P:P,Rates!AJ:AK,2,FALSE),"")</f>
        <v/>
      </c>
    </row>
    <row r="66" spans="1:18">
      <c r="A66" s="165"/>
      <c r="B66" s="165"/>
      <c r="C66" s="165"/>
      <c r="D66" s="166"/>
      <c r="E66" s="165"/>
      <c r="F66" s="165"/>
      <c r="G66" s="165"/>
      <c r="H66" s="165"/>
      <c r="I66" s="302"/>
      <c r="J66" s="165"/>
      <c r="K66" s="166"/>
      <c r="L66" s="166"/>
      <c r="M66" s="166"/>
      <c r="N66" s="166"/>
      <c r="O66" s="165"/>
      <c r="P66" s="167" t="str">
        <f>IF(O66="","",IF(COUNTIF($O$1:O66,"&gt;-0.01")&gt;150,"",COUNTIF($O$1:O66,"&gt;-0.01")))</f>
        <v/>
      </c>
      <c r="Q66" s="168" t="str">
        <f t="shared" si="0"/>
        <v/>
      </c>
      <c r="R66" s="168" t="str">
        <f>IFERROR(VLOOKUP(P:P,Rates!AJ:AK,2,FALSE),"")</f>
        <v/>
      </c>
    </row>
    <row r="67" spans="1:18">
      <c r="A67" s="165"/>
      <c r="B67" s="165"/>
      <c r="C67" s="165"/>
      <c r="D67" s="166"/>
      <c r="E67" s="165"/>
      <c r="F67" s="165"/>
      <c r="G67" s="165"/>
      <c r="H67" s="165"/>
      <c r="I67" s="302"/>
      <c r="J67" s="165"/>
      <c r="K67" s="166"/>
      <c r="L67" s="166"/>
      <c r="M67" s="166"/>
      <c r="N67" s="166"/>
      <c r="O67" s="165"/>
      <c r="P67" s="167" t="str">
        <f>IF(O67="","",IF(COUNTIF($O$1:O67,"&gt;-0.01")&gt;150,"",COUNTIF($O$1:O67,"&gt;-0.01")))</f>
        <v/>
      </c>
      <c r="Q67" s="168" t="str">
        <f t="shared" si="0"/>
        <v/>
      </c>
      <c r="R67" s="168" t="str">
        <f>IFERROR(VLOOKUP(P:P,Rates!AJ:AK,2,FALSE),"")</f>
        <v/>
      </c>
    </row>
    <row r="68" spans="1:18">
      <c r="A68" s="165"/>
      <c r="B68" s="165"/>
      <c r="C68" s="165"/>
      <c r="D68" s="166"/>
      <c r="E68" s="165"/>
      <c r="F68" s="165"/>
      <c r="G68" s="165"/>
      <c r="H68" s="165"/>
      <c r="I68" s="302"/>
      <c r="J68" s="165"/>
      <c r="K68" s="166"/>
      <c r="L68" s="166"/>
      <c r="M68" s="166"/>
      <c r="N68" s="166"/>
      <c r="O68" s="165"/>
      <c r="P68" s="167" t="str">
        <f>IF(O68="","",IF(COUNTIF($O$1:O68,"&gt;-0.01")&gt;150,"",COUNTIF($O$1:O68,"&gt;-0.01")))</f>
        <v/>
      </c>
      <c r="Q68" s="168" t="str">
        <f t="shared" ref="Q68:Q131" si="1">IFERROR(R68*0.8,"")</f>
        <v/>
      </c>
      <c r="R68" s="168" t="str">
        <f>IFERROR(VLOOKUP(P:P,Rates!AJ:AK,2,FALSE),"")</f>
        <v/>
      </c>
    </row>
    <row r="69" spans="1:18">
      <c r="A69" s="165"/>
      <c r="B69" s="165"/>
      <c r="C69" s="165"/>
      <c r="D69" s="166"/>
      <c r="E69" s="165"/>
      <c r="F69" s="165"/>
      <c r="G69" s="165"/>
      <c r="H69" s="165"/>
      <c r="I69" s="302"/>
      <c r="J69" s="165"/>
      <c r="K69" s="166"/>
      <c r="L69" s="166"/>
      <c r="M69" s="166"/>
      <c r="N69" s="166"/>
      <c r="O69" s="165"/>
      <c r="P69" s="167" t="str">
        <f>IF(O69="","",IF(COUNTIF($O$1:O69,"&gt;-0.01")&gt;150,"",COUNTIF($O$1:O69,"&gt;-0.01")))</f>
        <v/>
      </c>
      <c r="Q69" s="168" t="str">
        <f t="shared" si="1"/>
        <v/>
      </c>
      <c r="R69" s="168" t="str">
        <f>IFERROR(VLOOKUP(P:P,Rates!AJ:AK,2,FALSE),"")</f>
        <v/>
      </c>
    </row>
    <row r="70" spans="1:18">
      <c r="A70" s="165"/>
      <c r="B70" s="165"/>
      <c r="C70" s="165"/>
      <c r="D70" s="166"/>
      <c r="E70" s="165"/>
      <c r="F70" s="165"/>
      <c r="G70" s="165"/>
      <c r="H70" s="165"/>
      <c r="I70" s="302"/>
      <c r="J70" s="165"/>
      <c r="K70" s="166"/>
      <c r="L70" s="166"/>
      <c r="M70" s="166"/>
      <c r="N70" s="166"/>
      <c r="O70" s="165"/>
      <c r="P70" s="167" t="str">
        <f>IF(O70="","",IF(COUNTIF($O$1:O70,"&gt;-0.01")&gt;150,"",COUNTIF($O$1:O70,"&gt;-0.01")))</f>
        <v/>
      </c>
      <c r="Q70" s="168" t="str">
        <f t="shared" si="1"/>
        <v/>
      </c>
      <c r="R70" s="168" t="str">
        <f>IFERROR(VLOOKUP(P:P,Rates!AJ:AK,2,FALSE),"")</f>
        <v/>
      </c>
    </row>
    <row r="71" spans="1:18">
      <c r="A71" s="165"/>
      <c r="B71" s="165"/>
      <c r="C71" s="165"/>
      <c r="D71" s="166"/>
      <c r="E71" s="165"/>
      <c r="F71" s="165"/>
      <c r="G71" s="165"/>
      <c r="H71" s="165"/>
      <c r="I71" s="302"/>
      <c r="J71" s="165"/>
      <c r="K71" s="166"/>
      <c r="L71" s="166"/>
      <c r="M71" s="166"/>
      <c r="N71" s="166"/>
      <c r="O71" s="165"/>
      <c r="P71" s="167" t="str">
        <f>IF(O71="","",IF(COUNTIF($O$1:O71,"&gt;-0.01")&gt;150,"",COUNTIF($O$1:O71,"&gt;-0.01")))</f>
        <v/>
      </c>
      <c r="Q71" s="168" t="str">
        <f t="shared" si="1"/>
        <v/>
      </c>
      <c r="R71" s="168" t="str">
        <f>IFERROR(VLOOKUP(P:P,Rates!AJ:AK,2,FALSE),"")</f>
        <v/>
      </c>
    </row>
    <row r="72" spans="1:18">
      <c r="A72" s="165"/>
      <c r="B72" s="165"/>
      <c r="C72" s="165"/>
      <c r="D72" s="166"/>
      <c r="E72" s="165"/>
      <c r="F72" s="165"/>
      <c r="G72" s="165"/>
      <c r="H72" s="165"/>
      <c r="I72" s="302"/>
      <c r="J72" s="165"/>
      <c r="K72" s="166"/>
      <c r="L72" s="166"/>
      <c r="M72" s="166"/>
      <c r="N72" s="166"/>
      <c r="O72" s="165"/>
      <c r="P72" s="167" t="str">
        <f>IF(O72="","",IF(COUNTIF($O$1:O72,"&gt;-0.01")&gt;150,"",COUNTIF($O$1:O72,"&gt;-0.01")))</f>
        <v/>
      </c>
      <c r="Q72" s="168" t="str">
        <f t="shared" si="1"/>
        <v/>
      </c>
      <c r="R72" s="168" t="str">
        <f>IFERROR(VLOOKUP(P:P,Rates!AJ:AK,2,FALSE),"")</f>
        <v/>
      </c>
    </row>
    <row r="73" spans="1:18">
      <c r="A73" s="165"/>
      <c r="B73" s="165"/>
      <c r="C73" s="165"/>
      <c r="D73" s="166"/>
      <c r="E73" s="165"/>
      <c r="F73" s="165"/>
      <c r="G73" s="165"/>
      <c r="H73" s="165"/>
      <c r="I73" s="302"/>
      <c r="J73" s="165"/>
      <c r="K73" s="166"/>
      <c r="L73" s="166"/>
      <c r="M73" s="166"/>
      <c r="N73" s="166"/>
      <c r="O73" s="165"/>
      <c r="P73" s="167" t="str">
        <f>IF(O73="","",IF(COUNTIF($O$1:O73,"&gt;-0.01")&gt;150,"",COUNTIF($O$1:O73,"&gt;-0.01")))</f>
        <v/>
      </c>
      <c r="Q73" s="168" t="str">
        <f t="shared" si="1"/>
        <v/>
      </c>
      <c r="R73" s="168" t="str">
        <f>IFERROR(VLOOKUP(P:P,Rates!AJ:AK,2,FALSE),"")</f>
        <v/>
      </c>
    </row>
    <row r="74" spans="1:18">
      <c r="A74" s="165"/>
      <c r="B74" s="165"/>
      <c r="C74" s="165"/>
      <c r="D74" s="166"/>
      <c r="E74" s="165"/>
      <c r="F74" s="165"/>
      <c r="G74" s="165"/>
      <c r="H74" s="165"/>
      <c r="I74" s="302"/>
      <c r="J74" s="165"/>
      <c r="K74" s="166"/>
      <c r="L74" s="166"/>
      <c r="M74" s="166"/>
      <c r="N74" s="166"/>
      <c r="O74" s="165"/>
      <c r="P74" s="167" t="str">
        <f>IF(O74="","",IF(COUNTIF($O$1:O74,"&gt;-0.01")&gt;150,"",COUNTIF($O$1:O74,"&gt;-0.01")))</f>
        <v/>
      </c>
      <c r="Q74" s="168" t="str">
        <f t="shared" si="1"/>
        <v/>
      </c>
      <c r="R74" s="168" t="str">
        <f>IFERROR(VLOOKUP(P:P,Rates!AJ:AK,2,FALSE),"")</f>
        <v/>
      </c>
    </row>
    <row r="75" spans="1:18">
      <c r="A75" s="165"/>
      <c r="B75" s="165"/>
      <c r="C75" s="165"/>
      <c r="D75" s="166"/>
      <c r="E75" s="165"/>
      <c r="F75" s="165"/>
      <c r="G75" s="165"/>
      <c r="H75" s="165"/>
      <c r="I75" s="302"/>
      <c r="J75" s="165"/>
      <c r="K75" s="166"/>
      <c r="L75" s="166"/>
      <c r="M75" s="166"/>
      <c r="N75" s="166"/>
      <c r="O75" s="165"/>
      <c r="P75" s="167" t="str">
        <f>IF(O75="","",IF(COUNTIF($O$1:O75,"&gt;-0.01")&gt;150,"",COUNTIF($O$1:O75,"&gt;-0.01")))</f>
        <v/>
      </c>
      <c r="Q75" s="168" t="str">
        <f t="shared" si="1"/>
        <v/>
      </c>
      <c r="R75" s="168" t="str">
        <f>IFERROR(VLOOKUP(P:P,Rates!AJ:AK,2,FALSE),"")</f>
        <v/>
      </c>
    </row>
    <row r="76" spans="1:18">
      <c r="A76" s="165"/>
      <c r="B76" s="165"/>
      <c r="C76" s="165"/>
      <c r="D76" s="166"/>
      <c r="E76" s="165"/>
      <c r="F76" s="165"/>
      <c r="G76" s="165"/>
      <c r="H76" s="165"/>
      <c r="I76" s="302"/>
      <c r="J76" s="165"/>
      <c r="K76" s="166"/>
      <c r="L76" s="166"/>
      <c r="M76" s="166"/>
      <c r="N76" s="166"/>
      <c r="O76" s="165"/>
      <c r="P76" s="167" t="str">
        <f>IF(O76="","",IF(COUNTIF($O$1:O76,"&gt;-0.01")&gt;150,"",COUNTIF($O$1:O76,"&gt;-0.01")))</f>
        <v/>
      </c>
      <c r="Q76" s="168" t="str">
        <f t="shared" si="1"/>
        <v/>
      </c>
      <c r="R76" s="168" t="str">
        <f>IFERROR(VLOOKUP(P:P,Rates!AJ:AK,2,FALSE),"")</f>
        <v/>
      </c>
    </row>
    <row r="77" spans="1:18">
      <c r="A77" s="165"/>
      <c r="B77" s="165"/>
      <c r="C77" s="165"/>
      <c r="D77" s="166"/>
      <c r="E77" s="165"/>
      <c r="F77" s="165"/>
      <c r="G77" s="165"/>
      <c r="H77" s="165"/>
      <c r="I77" s="302"/>
      <c r="J77" s="165"/>
      <c r="K77" s="166"/>
      <c r="L77" s="166"/>
      <c r="M77" s="166"/>
      <c r="N77" s="166"/>
      <c r="O77" s="165"/>
      <c r="P77" s="167" t="str">
        <f>IF(O77="","",IF(COUNTIF($O$1:O77,"&gt;-0.01")&gt;150,"",COUNTIF($O$1:O77,"&gt;-0.01")))</f>
        <v/>
      </c>
      <c r="Q77" s="168" t="str">
        <f t="shared" si="1"/>
        <v/>
      </c>
      <c r="R77" s="168" t="str">
        <f>IFERROR(VLOOKUP(P:P,Rates!AJ:AK,2,FALSE),"")</f>
        <v/>
      </c>
    </row>
    <row r="78" spans="1:18">
      <c r="A78" s="165"/>
      <c r="B78" s="165"/>
      <c r="C78" s="165"/>
      <c r="D78" s="166"/>
      <c r="E78" s="165"/>
      <c r="F78" s="165"/>
      <c r="G78" s="165"/>
      <c r="H78" s="165"/>
      <c r="I78" s="302"/>
      <c r="J78" s="165"/>
      <c r="K78" s="166"/>
      <c r="L78" s="166"/>
      <c r="M78" s="166"/>
      <c r="N78" s="166"/>
      <c r="O78" s="165"/>
      <c r="P78" s="167" t="str">
        <f>IF(O78="","",IF(COUNTIF($O$1:O78,"&gt;-0.01")&gt;150,"",COUNTIF($O$1:O78,"&gt;-0.01")))</f>
        <v/>
      </c>
      <c r="Q78" s="168" t="str">
        <f t="shared" si="1"/>
        <v/>
      </c>
      <c r="R78" s="168" t="str">
        <f>IFERROR(VLOOKUP(P:P,Rates!AJ:AK,2,FALSE),"")</f>
        <v/>
      </c>
    </row>
    <row r="79" spans="1:18">
      <c r="A79" s="165"/>
      <c r="B79" s="165"/>
      <c r="C79" s="165"/>
      <c r="D79" s="166"/>
      <c r="E79" s="165"/>
      <c r="F79" s="165"/>
      <c r="G79" s="165"/>
      <c r="H79" s="165"/>
      <c r="I79" s="302"/>
      <c r="J79" s="165"/>
      <c r="K79" s="166"/>
      <c r="L79" s="166"/>
      <c r="M79" s="166"/>
      <c r="N79" s="166"/>
      <c r="O79" s="165"/>
      <c r="P79" s="167" t="str">
        <f>IF(O79="","",IF(COUNTIF($O$1:O79,"&gt;-0.01")&gt;150,"",COUNTIF($O$1:O79,"&gt;-0.01")))</f>
        <v/>
      </c>
      <c r="Q79" s="168" t="str">
        <f t="shared" si="1"/>
        <v/>
      </c>
      <c r="R79" s="168" t="str">
        <f>IFERROR(VLOOKUP(P:P,Rates!AJ:AK,2,FALSE),"")</f>
        <v/>
      </c>
    </row>
    <row r="80" spans="1:18">
      <c r="A80" s="165"/>
      <c r="B80" s="165"/>
      <c r="C80" s="165"/>
      <c r="D80" s="166"/>
      <c r="E80" s="165"/>
      <c r="F80" s="165"/>
      <c r="G80" s="165"/>
      <c r="H80" s="165"/>
      <c r="I80" s="302"/>
      <c r="J80" s="165"/>
      <c r="K80" s="166"/>
      <c r="L80" s="166"/>
      <c r="M80" s="166"/>
      <c r="N80" s="166"/>
      <c r="O80" s="165"/>
      <c r="P80" s="167" t="str">
        <f>IF(O80="","",IF(COUNTIF($O$1:O80,"&gt;-0.01")&gt;150,"",COUNTIF($O$1:O80,"&gt;-0.01")))</f>
        <v/>
      </c>
      <c r="Q80" s="168" t="str">
        <f t="shared" si="1"/>
        <v/>
      </c>
      <c r="R80" s="168" t="str">
        <f>IFERROR(VLOOKUP(P:P,Rates!AJ:AK,2,FALSE),"")</f>
        <v/>
      </c>
    </row>
    <row r="81" spans="1:18">
      <c r="A81" s="165"/>
      <c r="B81" s="165"/>
      <c r="C81" s="165"/>
      <c r="D81" s="166"/>
      <c r="E81" s="165"/>
      <c r="F81" s="165"/>
      <c r="G81" s="165"/>
      <c r="H81" s="165"/>
      <c r="I81" s="302"/>
      <c r="J81" s="165"/>
      <c r="K81" s="166"/>
      <c r="L81" s="166"/>
      <c r="M81" s="166"/>
      <c r="N81" s="166"/>
      <c r="O81" s="165"/>
      <c r="P81" s="167" t="str">
        <f>IF(O81="","",IF(COUNTIF($O$1:O81,"&gt;-0.01")&gt;150,"",COUNTIF($O$1:O81,"&gt;-0.01")))</f>
        <v/>
      </c>
      <c r="Q81" s="168" t="str">
        <f t="shared" si="1"/>
        <v/>
      </c>
      <c r="R81" s="168" t="str">
        <f>IFERROR(VLOOKUP(P:P,Rates!AJ:AK,2,FALSE),"")</f>
        <v/>
      </c>
    </row>
    <row r="82" spans="1:18">
      <c r="A82" s="165"/>
      <c r="B82" s="165"/>
      <c r="C82" s="165"/>
      <c r="D82" s="166"/>
      <c r="E82" s="165"/>
      <c r="F82" s="165"/>
      <c r="G82" s="165"/>
      <c r="H82" s="165"/>
      <c r="I82" s="302"/>
      <c r="J82" s="165"/>
      <c r="K82" s="166"/>
      <c r="L82" s="166"/>
      <c r="M82" s="166"/>
      <c r="N82" s="166"/>
      <c r="O82" s="165"/>
      <c r="P82" s="167" t="str">
        <f>IF(O82="","",IF(COUNTIF($O$1:O82,"&gt;-0.01")&gt;150,"",COUNTIF($O$1:O82,"&gt;-0.01")))</f>
        <v/>
      </c>
      <c r="Q82" s="168" t="str">
        <f t="shared" si="1"/>
        <v/>
      </c>
      <c r="R82" s="168" t="str">
        <f>IFERROR(VLOOKUP(P:P,Rates!AJ:AK,2,FALSE),"")</f>
        <v/>
      </c>
    </row>
    <row r="83" spans="1:18">
      <c r="A83" s="165"/>
      <c r="B83" s="165"/>
      <c r="C83" s="165"/>
      <c r="D83" s="166"/>
      <c r="E83" s="165"/>
      <c r="F83" s="165"/>
      <c r="G83" s="165"/>
      <c r="H83" s="165"/>
      <c r="I83" s="302"/>
      <c r="J83" s="165"/>
      <c r="K83" s="166"/>
      <c r="L83" s="166"/>
      <c r="M83" s="166"/>
      <c r="N83" s="166"/>
      <c r="O83" s="165"/>
      <c r="P83" s="167" t="str">
        <f>IF(O83="","",IF(COUNTIF($O$1:O83,"&gt;-0.01")&gt;150,"",COUNTIF($O$1:O83,"&gt;-0.01")))</f>
        <v/>
      </c>
      <c r="Q83" s="168" t="str">
        <f t="shared" si="1"/>
        <v/>
      </c>
      <c r="R83" s="168" t="str">
        <f>IFERROR(VLOOKUP(P:P,Rates!AJ:AK,2,FALSE),"")</f>
        <v/>
      </c>
    </row>
    <row r="84" spans="1:18">
      <c r="A84" s="165"/>
      <c r="B84" s="165"/>
      <c r="C84" s="165"/>
      <c r="D84" s="166"/>
      <c r="E84" s="165"/>
      <c r="F84" s="165"/>
      <c r="G84" s="165"/>
      <c r="H84" s="165"/>
      <c r="I84" s="302"/>
      <c r="J84" s="165"/>
      <c r="K84" s="166"/>
      <c r="L84" s="166"/>
      <c r="M84" s="166"/>
      <c r="N84" s="166"/>
      <c r="O84" s="165"/>
      <c r="P84" s="167" t="str">
        <f>IF(O84="","",IF(COUNTIF($O$1:O84,"&gt;-0.01")&gt;150,"",COUNTIF($O$1:O84,"&gt;-0.01")))</f>
        <v/>
      </c>
      <c r="Q84" s="168" t="str">
        <f t="shared" si="1"/>
        <v/>
      </c>
      <c r="R84" s="168" t="str">
        <f>IFERROR(VLOOKUP(P:P,Rates!AJ:AK,2,FALSE),"")</f>
        <v/>
      </c>
    </row>
    <row r="85" spans="1:18">
      <c r="A85" s="165"/>
      <c r="B85" s="165"/>
      <c r="C85" s="165"/>
      <c r="D85" s="166"/>
      <c r="E85" s="165"/>
      <c r="F85" s="165"/>
      <c r="G85" s="165"/>
      <c r="H85" s="165"/>
      <c r="I85" s="302"/>
      <c r="J85" s="165"/>
      <c r="K85" s="166"/>
      <c r="L85" s="166"/>
      <c r="M85" s="166"/>
      <c r="N85" s="166"/>
      <c r="O85" s="165"/>
      <c r="P85" s="167" t="str">
        <f>IF(O85="","",IF(COUNTIF($O$1:O85,"&gt;-0.01")&gt;150,"",COUNTIF($O$1:O85,"&gt;-0.01")))</f>
        <v/>
      </c>
      <c r="Q85" s="168" t="str">
        <f t="shared" si="1"/>
        <v/>
      </c>
      <c r="R85" s="168" t="str">
        <f>IFERROR(VLOOKUP(P:P,Rates!AJ:AK,2,FALSE),"")</f>
        <v/>
      </c>
    </row>
    <row r="86" spans="1:18">
      <c r="A86" s="165"/>
      <c r="B86" s="165"/>
      <c r="C86" s="165"/>
      <c r="D86" s="166"/>
      <c r="E86" s="165"/>
      <c r="F86" s="165"/>
      <c r="G86" s="165"/>
      <c r="H86" s="165"/>
      <c r="I86" s="302"/>
      <c r="J86" s="165"/>
      <c r="K86" s="166"/>
      <c r="L86" s="166"/>
      <c r="M86" s="166"/>
      <c r="N86" s="166"/>
      <c r="O86" s="165"/>
      <c r="P86" s="167" t="str">
        <f>IF(O86="","",IF(COUNTIF($O$1:O86,"&gt;-0.01")&gt;150,"",COUNTIF($O$1:O86,"&gt;-0.01")))</f>
        <v/>
      </c>
      <c r="Q86" s="168" t="str">
        <f t="shared" si="1"/>
        <v/>
      </c>
      <c r="R86" s="168" t="str">
        <f>IFERROR(VLOOKUP(P:P,Rates!AJ:AK,2,FALSE),"")</f>
        <v/>
      </c>
    </row>
    <row r="87" spans="1:18">
      <c r="A87" s="165"/>
      <c r="B87" s="165"/>
      <c r="C87" s="165"/>
      <c r="D87" s="166"/>
      <c r="E87" s="165"/>
      <c r="F87" s="165"/>
      <c r="G87" s="165"/>
      <c r="H87" s="165"/>
      <c r="I87" s="302"/>
      <c r="J87" s="165"/>
      <c r="K87" s="166"/>
      <c r="L87" s="166"/>
      <c r="M87" s="166"/>
      <c r="N87" s="166"/>
      <c r="O87" s="165"/>
      <c r="P87" s="167" t="str">
        <f>IF(O87="","",IF(COUNTIF($O$1:O87,"&gt;-0.01")&gt;150,"",COUNTIF($O$1:O87,"&gt;-0.01")))</f>
        <v/>
      </c>
      <c r="Q87" s="168" t="str">
        <f t="shared" si="1"/>
        <v/>
      </c>
      <c r="R87" s="168" t="str">
        <f>IFERROR(VLOOKUP(P:P,Rates!AJ:AK,2,FALSE),"")</f>
        <v/>
      </c>
    </row>
    <row r="88" spans="1:18">
      <c r="A88" s="165"/>
      <c r="B88" s="165"/>
      <c r="C88" s="165"/>
      <c r="D88" s="166"/>
      <c r="E88" s="165"/>
      <c r="F88" s="165"/>
      <c r="G88" s="165"/>
      <c r="H88" s="165"/>
      <c r="I88" s="302"/>
      <c r="J88" s="165"/>
      <c r="K88" s="166"/>
      <c r="L88" s="166"/>
      <c r="M88" s="166"/>
      <c r="N88" s="166"/>
      <c r="O88" s="165"/>
      <c r="P88" s="167" t="str">
        <f>IF(O88="","",IF(COUNTIF($O$1:O88,"&gt;-0.01")&gt;150,"",COUNTIF($O$1:O88,"&gt;-0.01")))</f>
        <v/>
      </c>
      <c r="Q88" s="168" t="str">
        <f t="shared" si="1"/>
        <v/>
      </c>
      <c r="R88" s="168" t="str">
        <f>IFERROR(VLOOKUP(P:P,Rates!AJ:AK,2,FALSE),"")</f>
        <v/>
      </c>
    </row>
    <row r="89" spans="1:18">
      <c r="A89" s="165"/>
      <c r="B89" s="165"/>
      <c r="C89" s="165"/>
      <c r="D89" s="166"/>
      <c r="E89" s="165"/>
      <c r="F89" s="165"/>
      <c r="G89" s="165"/>
      <c r="H89" s="165"/>
      <c r="I89" s="302"/>
      <c r="J89" s="165"/>
      <c r="K89" s="166"/>
      <c r="L89" s="166"/>
      <c r="M89" s="166"/>
      <c r="N89" s="166"/>
      <c r="O89" s="165"/>
      <c r="P89" s="167" t="str">
        <f>IF(O89="","",IF(COUNTIF($O$1:O89,"&gt;-0.01")&gt;150,"",COUNTIF($O$1:O89,"&gt;-0.01")))</f>
        <v/>
      </c>
      <c r="Q89" s="168" t="str">
        <f t="shared" si="1"/>
        <v/>
      </c>
      <c r="R89" s="168" t="str">
        <f>IFERROR(VLOOKUP(P:P,Rates!AJ:AK,2,FALSE),"")</f>
        <v/>
      </c>
    </row>
    <row r="90" spans="1:18">
      <c r="A90" s="165"/>
      <c r="B90" s="165"/>
      <c r="C90" s="165"/>
      <c r="D90" s="166"/>
      <c r="E90" s="165"/>
      <c r="F90" s="165"/>
      <c r="G90" s="165"/>
      <c r="H90" s="165"/>
      <c r="I90" s="302"/>
      <c r="J90" s="165"/>
      <c r="K90" s="166"/>
      <c r="L90" s="166"/>
      <c r="M90" s="166"/>
      <c r="N90" s="166"/>
      <c r="O90" s="165"/>
      <c r="P90" s="167" t="str">
        <f>IF(O90="","",IF(COUNTIF($O$1:O90,"&gt;-0.01")&gt;150,"",COUNTIF($O$1:O90,"&gt;-0.01")))</f>
        <v/>
      </c>
      <c r="Q90" s="168" t="str">
        <f t="shared" si="1"/>
        <v/>
      </c>
      <c r="R90" s="168" t="str">
        <f>IFERROR(VLOOKUP(P:P,Rates!AJ:AK,2,FALSE),"")</f>
        <v/>
      </c>
    </row>
    <row r="91" spans="1:18">
      <c r="A91" s="165"/>
      <c r="B91" s="165"/>
      <c r="C91" s="165"/>
      <c r="D91" s="166"/>
      <c r="E91" s="165"/>
      <c r="F91" s="165"/>
      <c r="G91" s="165"/>
      <c r="H91" s="165"/>
      <c r="I91" s="302"/>
      <c r="J91" s="165"/>
      <c r="K91" s="166"/>
      <c r="L91" s="166"/>
      <c r="M91" s="166"/>
      <c r="N91" s="166"/>
      <c r="O91" s="165"/>
      <c r="P91" s="167" t="str">
        <f>IF(O91="","",IF(COUNTIF($O$1:O91,"&gt;-0.01")&gt;150,"",COUNTIF($O$1:O91,"&gt;-0.01")))</f>
        <v/>
      </c>
      <c r="Q91" s="168" t="str">
        <f t="shared" si="1"/>
        <v/>
      </c>
      <c r="R91" s="168" t="str">
        <f>IFERROR(VLOOKUP(P:P,Rates!AJ:AK,2,FALSE),"")</f>
        <v/>
      </c>
    </row>
    <row r="92" spans="1:18">
      <c r="A92" s="165"/>
      <c r="B92" s="165"/>
      <c r="C92" s="165"/>
      <c r="D92" s="166"/>
      <c r="E92" s="165"/>
      <c r="F92" s="165"/>
      <c r="G92" s="165"/>
      <c r="H92" s="165"/>
      <c r="I92" s="302"/>
      <c r="J92" s="165"/>
      <c r="K92" s="166"/>
      <c r="L92" s="166"/>
      <c r="M92" s="166"/>
      <c r="N92" s="166"/>
      <c r="O92" s="165"/>
      <c r="P92" s="167" t="str">
        <f>IF(O92="","",IF(COUNTIF($O$1:O92,"&gt;-0.01")&gt;150,"",COUNTIF($O$1:O92,"&gt;-0.01")))</f>
        <v/>
      </c>
      <c r="Q92" s="168" t="str">
        <f t="shared" si="1"/>
        <v/>
      </c>
      <c r="R92" s="168" t="str">
        <f>IFERROR(VLOOKUP(P:P,Rates!AJ:AK,2,FALSE),"")</f>
        <v/>
      </c>
    </row>
    <row r="93" spans="1:18">
      <c r="A93" s="165"/>
      <c r="B93" s="165"/>
      <c r="C93" s="165"/>
      <c r="D93" s="166"/>
      <c r="E93" s="165"/>
      <c r="F93" s="165"/>
      <c r="G93" s="165"/>
      <c r="H93" s="165"/>
      <c r="I93" s="302"/>
      <c r="J93" s="165"/>
      <c r="K93" s="166"/>
      <c r="L93" s="166"/>
      <c r="M93" s="166"/>
      <c r="N93" s="166"/>
      <c r="O93" s="165"/>
      <c r="P93" s="167" t="str">
        <f>IF(O93="","",IF(COUNTIF($O$1:O93,"&gt;-0.01")&gt;150,"",COUNTIF($O$1:O93,"&gt;-0.01")))</f>
        <v/>
      </c>
      <c r="Q93" s="168" t="str">
        <f t="shared" si="1"/>
        <v/>
      </c>
      <c r="R93" s="168" t="str">
        <f>IFERROR(VLOOKUP(P:P,Rates!AJ:AK,2,FALSE),"")</f>
        <v/>
      </c>
    </row>
    <row r="94" spans="1:18">
      <c r="A94" s="165"/>
      <c r="B94" s="165"/>
      <c r="C94" s="165"/>
      <c r="D94" s="166"/>
      <c r="E94" s="165"/>
      <c r="F94" s="165"/>
      <c r="G94" s="165"/>
      <c r="H94" s="165"/>
      <c r="I94" s="302"/>
      <c r="J94" s="165"/>
      <c r="K94" s="166"/>
      <c r="L94" s="166"/>
      <c r="M94" s="166"/>
      <c r="N94" s="166"/>
      <c r="O94" s="165"/>
      <c r="P94" s="167" t="str">
        <f>IF(O94="","",IF(COUNTIF($O$1:O94,"&gt;-0.01")&gt;150,"",COUNTIF($O$1:O94,"&gt;-0.01")))</f>
        <v/>
      </c>
      <c r="Q94" s="168" t="str">
        <f t="shared" si="1"/>
        <v/>
      </c>
      <c r="R94" s="168" t="str">
        <f>IFERROR(VLOOKUP(P:P,Rates!AJ:AK,2,FALSE),"")</f>
        <v/>
      </c>
    </row>
    <row r="95" spans="1:18">
      <c r="A95" s="165"/>
      <c r="B95" s="165"/>
      <c r="C95" s="165"/>
      <c r="D95" s="166"/>
      <c r="E95" s="165"/>
      <c r="F95" s="165"/>
      <c r="G95" s="165"/>
      <c r="H95" s="165"/>
      <c r="I95" s="302"/>
      <c r="J95" s="165"/>
      <c r="K95" s="166"/>
      <c r="L95" s="166"/>
      <c r="M95" s="166"/>
      <c r="N95" s="166"/>
      <c r="O95" s="165"/>
      <c r="P95" s="167" t="str">
        <f>IF(O95="","",IF(COUNTIF($O$1:O95,"&gt;-0.01")&gt;150,"",COUNTIF($O$1:O95,"&gt;-0.01")))</f>
        <v/>
      </c>
      <c r="Q95" s="168" t="str">
        <f t="shared" si="1"/>
        <v/>
      </c>
      <c r="R95" s="168" t="str">
        <f>IFERROR(VLOOKUP(P:P,Rates!AJ:AK,2,FALSE),"")</f>
        <v/>
      </c>
    </row>
    <row r="96" spans="1:18">
      <c r="A96" s="165"/>
      <c r="B96" s="165"/>
      <c r="C96" s="165"/>
      <c r="D96" s="166"/>
      <c r="E96" s="165"/>
      <c r="F96" s="165"/>
      <c r="G96" s="165"/>
      <c r="H96" s="165"/>
      <c r="I96" s="302"/>
      <c r="J96" s="165"/>
      <c r="K96" s="166"/>
      <c r="L96" s="166"/>
      <c r="M96" s="166"/>
      <c r="N96" s="166"/>
      <c r="O96" s="165"/>
      <c r="P96" s="167" t="str">
        <f>IF(O96="","",IF(COUNTIF($O$1:O96,"&gt;-0.01")&gt;150,"",COUNTIF($O$1:O96,"&gt;-0.01")))</f>
        <v/>
      </c>
      <c r="Q96" s="168" t="str">
        <f t="shared" si="1"/>
        <v/>
      </c>
      <c r="R96" s="168" t="str">
        <f>IFERROR(VLOOKUP(P:P,Rates!AJ:AK,2,FALSE),"")</f>
        <v/>
      </c>
    </row>
    <row r="97" spans="1:18">
      <c r="A97" s="165"/>
      <c r="B97" s="165"/>
      <c r="C97" s="165"/>
      <c r="D97" s="166"/>
      <c r="E97" s="165"/>
      <c r="F97" s="165"/>
      <c r="G97" s="165"/>
      <c r="H97" s="165"/>
      <c r="I97" s="302"/>
      <c r="J97" s="165"/>
      <c r="K97" s="166"/>
      <c r="L97" s="166"/>
      <c r="M97" s="166"/>
      <c r="N97" s="166"/>
      <c r="O97" s="165"/>
      <c r="P97" s="167" t="str">
        <f>IF(O97="","",IF(COUNTIF($O$1:O97,"&gt;-0.01")&gt;150,"",COUNTIF($O$1:O97,"&gt;-0.01")))</f>
        <v/>
      </c>
      <c r="Q97" s="168" t="str">
        <f t="shared" si="1"/>
        <v/>
      </c>
      <c r="R97" s="168" t="str">
        <f>IFERROR(VLOOKUP(P:P,Rates!AJ:AK,2,FALSE),"")</f>
        <v/>
      </c>
    </row>
    <row r="98" spans="1:18">
      <c r="A98" s="165"/>
      <c r="B98" s="165"/>
      <c r="C98" s="165"/>
      <c r="D98" s="166"/>
      <c r="E98" s="165"/>
      <c r="F98" s="165"/>
      <c r="G98" s="165"/>
      <c r="H98" s="165"/>
      <c r="I98" s="302"/>
      <c r="J98" s="165"/>
      <c r="K98" s="166"/>
      <c r="L98" s="166"/>
      <c r="M98" s="166"/>
      <c r="N98" s="166"/>
      <c r="O98" s="165"/>
      <c r="P98" s="167" t="str">
        <f>IF(O98="","",IF(COUNTIF($O$1:O98,"&gt;-0.01")&gt;150,"",COUNTIF($O$1:O98,"&gt;-0.01")))</f>
        <v/>
      </c>
      <c r="Q98" s="168" t="str">
        <f t="shared" si="1"/>
        <v/>
      </c>
      <c r="R98" s="168" t="str">
        <f>IFERROR(VLOOKUP(P:P,Rates!AJ:AK,2,FALSE),"")</f>
        <v/>
      </c>
    </row>
    <row r="99" spans="1:18">
      <c r="A99" s="165"/>
      <c r="B99" s="165"/>
      <c r="C99" s="165"/>
      <c r="D99" s="166"/>
      <c r="E99" s="165"/>
      <c r="F99" s="165"/>
      <c r="G99" s="165"/>
      <c r="H99" s="165"/>
      <c r="I99" s="302"/>
      <c r="J99" s="165"/>
      <c r="K99" s="166"/>
      <c r="L99" s="166"/>
      <c r="M99" s="166"/>
      <c r="N99" s="166"/>
      <c r="O99" s="165"/>
      <c r="P99" s="167" t="str">
        <f>IF(O99="","",IF(COUNTIF($O$1:O99,"&gt;-0.01")&gt;150,"",COUNTIF($O$1:O99,"&gt;-0.01")))</f>
        <v/>
      </c>
      <c r="Q99" s="168" t="str">
        <f t="shared" si="1"/>
        <v/>
      </c>
      <c r="R99" s="168" t="str">
        <f>IFERROR(VLOOKUP(P:P,Rates!AJ:AK,2,FALSE),"")</f>
        <v/>
      </c>
    </row>
    <row r="100" spans="1:18">
      <c r="A100" s="165"/>
      <c r="B100" s="165"/>
      <c r="C100" s="165"/>
      <c r="D100" s="166"/>
      <c r="E100" s="165"/>
      <c r="F100" s="165"/>
      <c r="G100" s="165"/>
      <c r="H100" s="165"/>
      <c r="I100" s="302"/>
      <c r="J100" s="165"/>
      <c r="K100" s="166"/>
      <c r="L100" s="166"/>
      <c r="M100" s="166"/>
      <c r="N100" s="166"/>
      <c r="O100" s="165"/>
      <c r="P100" s="167" t="str">
        <f>IF(O100="","",IF(COUNTIF($O$1:O100,"&gt;-0.01")&gt;150,"",COUNTIF($O$1:O100,"&gt;-0.01")))</f>
        <v/>
      </c>
      <c r="Q100" s="168" t="str">
        <f t="shared" si="1"/>
        <v/>
      </c>
      <c r="R100" s="168" t="str">
        <f>IFERROR(VLOOKUP(P:P,Rates!AJ:AK,2,FALSE),"")</f>
        <v/>
      </c>
    </row>
    <row r="101" spans="1:18">
      <c r="A101" s="165"/>
      <c r="B101" s="165"/>
      <c r="C101" s="165"/>
      <c r="D101" s="166"/>
      <c r="E101" s="165"/>
      <c r="F101" s="165"/>
      <c r="G101" s="165"/>
      <c r="H101" s="165"/>
      <c r="I101" s="302"/>
      <c r="J101" s="165"/>
      <c r="K101" s="166"/>
      <c r="L101" s="166"/>
      <c r="M101" s="166"/>
      <c r="N101" s="166"/>
      <c r="O101" s="165"/>
      <c r="P101" s="167" t="str">
        <f>IF(O101="","",IF(COUNTIF($O$1:O101,"&gt;-0.01")&gt;150,"",COUNTIF($O$1:O101,"&gt;-0.01")))</f>
        <v/>
      </c>
      <c r="Q101" s="168" t="str">
        <f t="shared" si="1"/>
        <v/>
      </c>
      <c r="R101" s="168" t="str">
        <f>IFERROR(VLOOKUP(P:P,Rates!AJ:AK,2,FALSE),"")</f>
        <v/>
      </c>
    </row>
    <row r="102" spans="1:18">
      <c r="A102" s="165"/>
      <c r="B102" s="165"/>
      <c r="C102" s="165"/>
      <c r="D102" s="166"/>
      <c r="E102" s="165"/>
      <c r="F102" s="165"/>
      <c r="G102" s="165"/>
      <c r="H102" s="165"/>
      <c r="I102" s="302"/>
      <c r="J102" s="165"/>
      <c r="K102" s="166"/>
      <c r="L102" s="166"/>
      <c r="M102" s="166"/>
      <c r="N102" s="166"/>
      <c r="O102" s="165"/>
      <c r="P102" s="167" t="str">
        <f>IF(O102="","",IF(COUNTIF($O$1:O102,"&gt;-0.01")&gt;150,"",COUNTIF($O$1:O102,"&gt;-0.01")))</f>
        <v/>
      </c>
      <c r="Q102" s="168" t="str">
        <f t="shared" si="1"/>
        <v/>
      </c>
      <c r="R102" s="168" t="str">
        <f>IFERROR(VLOOKUP(P:P,Rates!AJ:AK,2,FALSE),"")</f>
        <v/>
      </c>
    </row>
    <row r="103" spans="1:18">
      <c r="A103" s="165"/>
      <c r="B103" s="165"/>
      <c r="C103" s="165"/>
      <c r="D103" s="166"/>
      <c r="E103" s="165"/>
      <c r="F103" s="165"/>
      <c r="G103" s="165"/>
      <c r="H103" s="165"/>
      <c r="I103" s="302"/>
      <c r="J103" s="165"/>
      <c r="K103" s="166"/>
      <c r="L103" s="166"/>
      <c r="M103" s="166"/>
      <c r="N103" s="166"/>
      <c r="O103" s="165"/>
      <c r="P103" s="167" t="str">
        <f>IF(O103="","",IF(COUNTIF($O$1:O103,"&gt;-0.01")&gt;150,"",COUNTIF($O$1:O103,"&gt;-0.01")))</f>
        <v/>
      </c>
      <c r="Q103" s="168" t="str">
        <f t="shared" si="1"/>
        <v/>
      </c>
      <c r="R103" s="168" t="str">
        <f>IFERROR(VLOOKUP(P:P,Rates!AJ:AK,2,FALSE),"")</f>
        <v/>
      </c>
    </row>
    <row r="104" spans="1:18">
      <c r="A104" s="165"/>
      <c r="B104" s="165"/>
      <c r="C104" s="165"/>
      <c r="D104" s="166"/>
      <c r="E104" s="165"/>
      <c r="F104" s="165"/>
      <c r="G104" s="165"/>
      <c r="H104" s="165"/>
      <c r="I104" s="302"/>
      <c r="J104" s="165"/>
      <c r="K104" s="166"/>
      <c r="L104" s="166"/>
      <c r="M104" s="166"/>
      <c r="N104" s="166"/>
      <c r="O104" s="165"/>
      <c r="P104" s="167" t="str">
        <f>IF(O104="","",IF(COUNTIF($O$1:O104,"&gt;-0.01")&gt;150,"",COUNTIF($O$1:O104,"&gt;-0.01")))</f>
        <v/>
      </c>
      <c r="Q104" s="168" t="str">
        <f t="shared" si="1"/>
        <v/>
      </c>
      <c r="R104" s="168" t="str">
        <f>IFERROR(VLOOKUP(P:P,Rates!AJ:AK,2,FALSE),"")</f>
        <v/>
      </c>
    </row>
    <row r="105" spans="1:18">
      <c r="A105" s="165"/>
      <c r="B105" s="165"/>
      <c r="C105" s="165"/>
      <c r="D105" s="166"/>
      <c r="E105" s="165"/>
      <c r="F105" s="165"/>
      <c r="G105" s="165"/>
      <c r="H105" s="165"/>
      <c r="I105" s="302"/>
      <c r="J105" s="165"/>
      <c r="K105" s="166"/>
      <c r="L105" s="166"/>
      <c r="M105" s="166"/>
      <c r="N105" s="166"/>
      <c r="O105" s="165"/>
      <c r="P105" s="167" t="str">
        <f>IF(O105="","",IF(COUNTIF($O$1:O105,"&gt;-0.01")&gt;150,"",COUNTIF($O$1:O105,"&gt;-0.01")))</f>
        <v/>
      </c>
      <c r="Q105" s="168" t="str">
        <f t="shared" si="1"/>
        <v/>
      </c>
      <c r="R105" s="168" t="str">
        <f>IFERROR(VLOOKUP(P:P,Rates!AJ:AK,2,FALSE),"")</f>
        <v/>
      </c>
    </row>
    <row r="106" spans="1:18">
      <c r="A106" s="165"/>
      <c r="B106" s="165"/>
      <c r="C106" s="165"/>
      <c r="D106" s="166"/>
      <c r="E106" s="165"/>
      <c r="F106" s="165"/>
      <c r="G106" s="165"/>
      <c r="H106" s="165"/>
      <c r="I106" s="302"/>
      <c r="J106" s="165"/>
      <c r="K106" s="166"/>
      <c r="L106" s="166"/>
      <c r="M106" s="166"/>
      <c r="N106" s="166"/>
      <c r="O106" s="165"/>
      <c r="P106" s="167" t="str">
        <f>IF(O106="","",IF(COUNTIF($O$1:O106,"&gt;-0.01")&gt;150,"",COUNTIF($O$1:O106,"&gt;-0.01")))</f>
        <v/>
      </c>
      <c r="Q106" s="168" t="str">
        <f t="shared" si="1"/>
        <v/>
      </c>
      <c r="R106" s="168" t="str">
        <f>IFERROR(VLOOKUP(P:P,Rates!AJ:AK,2,FALSE),"")</f>
        <v/>
      </c>
    </row>
    <row r="107" spans="1:18">
      <c r="A107" s="165"/>
      <c r="B107" s="165"/>
      <c r="C107" s="165"/>
      <c r="D107" s="166"/>
      <c r="E107" s="165"/>
      <c r="F107" s="165"/>
      <c r="G107" s="165"/>
      <c r="H107" s="165"/>
      <c r="I107" s="302"/>
      <c r="J107" s="165"/>
      <c r="K107" s="166"/>
      <c r="L107" s="166"/>
      <c r="M107" s="166"/>
      <c r="N107" s="166"/>
      <c r="O107" s="165"/>
      <c r="P107" s="167" t="str">
        <f>IF(O107="","",IF(COUNTIF($O$1:O107,"&gt;-0.01")&gt;150,"",COUNTIF($O$1:O107,"&gt;-0.01")))</f>
        <v/>
      </c>
      <c r="Q107" s="168" t="str">
        <f t="shared" si="1"/>
        <v/>
      </c>
      <c r="R107" s="168" t="str">
        <f>IFERROR(VLOOKUP(P:P,Rates!AJ:AK,2,FALSE),"")</f>
        <v/>
      </c>
    </row>
    <row r="108" spans="1:18">
      <c r="A108" s="165"/>
      <c r="B108" s="165"/>
      <c r="C108" s="165"/>
      <c r="D108" s="166"/>
      <c r="E108" s="165"/>
      <c r="F108" s="165"/>
      <c r="G108" s="165"/>
      <c r="H108" s="165"/>
      <c r="I108" s="302"/>
      <c r="J108" s="165"/>
      <c r="K108" s="166"/>
      <c r="L108" s="166"/>
      <c r="M108" s="166"/>
      <c r="N108" s="166"/>
      <c r="O108" s="165"/>
      <c r="P108" s="167" t="str">
        <f>IF(O108="","",IF(COUNTIF($O$1:O108,"&gt;-0.01")&gt;150,"",COUNTIF($O$1:O108,"&gt;-0.01")))</f>
        <v/>
      </c>
      <c r="Q108" s="168" t="str">
        <f t="shared" si="1"/>
        <v/>
      </c>
      <c r="R108" s="168" t="str">
        <f>IFERROR(VLOOKUP(P:P,Rates!AJ:AK,2,FALSE),"")</f>
        <v/>
      </c>
    </row>
    <row r="109" spans="1:18">
      <c r="A109" s="165"/>
      <c r="B109" s="165"/>
      <c r="C109" s="165"/>
      <c r="D109" s="166"/>
      <c r="E109" s="165"/>
      <c r="F109" s="165"/>
      <c r="G109" s="165"/>
      <c r="H109" s="165"/>
      <c r="I109" s="302"/>
      <c r="J109" s="165"/>
      <c r="K109" s="166"/>
      <c r="L109" s="166"/>
      <c r="M109" s="166"/>
      <c r="N109" s="166"/>
      <c r="O109" s="165"/>
      <c r="P109" s="167" t="str">
        <f>IF(O109="","",IF(COUNTIF($O$1:O109,"&gt;-0.01")&gt;150,"",COUNTIF($O$1:O109,"&gt;-0.01")))</f>
        <v/>
      </c>
      <c r="Q109" s="168" t="str">
        <f t="shared" si="1"/>
        <v/>
      </c>
      <c r="R109" s="168" t="str">
        <f>IFERROR(VLOOKUP(P:P,Rates!AJ:AK,2,FALSE),"")</f>
        <v/>
      </c>
    </row>
    <row r="110" spans="1:18">
      <c r="A110" s="165"/>
      <c r="B110" s="165"/>
      <c r="C110" s="165"/>
      <c r="D110" s="166"/>
      <c r="E110" s="165"/>
      <c r="F110" s="165"/>
      <c r="G110" s="165"/>
      <c r="H110" s="165"/>
      <c r="I110" s="302"/>
      <c r="J110" s="165"/>
      <c r="K110" s="166"/>
      <c r="L110" s="166"/>
      <c r="M110" s="166"/>
      <c r="N110" s="166"/>
      <c r="O110" s="165"/>
      <c r="P110" s="167" t="str">
        <f>IF(O110="","",IF(COUNTIF($O$1:O110,"&gt;-0.01")&gt;150,"",COUNTIF($O$1:O110,"&gt;-0.01")))</f>
        <v/>
      </c>
      <c r="Q110" s="168" t="str">
        <f t="shared" si="1"/>
        <v/>
      </c>
      <c r="R110" s="168" t="str">
        <f>IFERROR(VLOOKUP(P:P,Rates!AJ:AK,2,FALSE),"")</f>
        <v/>
      </c>
    </row>
    <row r="111" spans="1:18">
      <c r="A111" s="165"/>
      <c r="B111" s="165"/>
      <c r="C111" s="165"/>
      <c r="D111" s="166"/>
      <c r="E111" s="165"/>
      <c r="F111" s="165"/>
      <c r="G111" s="165"/>
      <c r="H111" s="165"/>
      <c r="I111" s="302"/>
      <c r="J111" s="165"/>
      <c r="K111" s="166"/>
      <c r="L111" s="166"/>
      <c r="M111" s="166"/>
      <c r="N111" s="166"/>
      <c r="O111" s="165"/>
      <c r="P111" s="167" t="str">
        <f>IF(O111="","",IF(COUNTIF($O$1:O111,"&gt;-0.01")&gt;150,"",COUNTIF($O$1:O111,"&gt;-0.01")))</f>
        <v/>
      </c>
      <c r="Q111" s="168" t="str">
        <f t="shared" si="1"/>
        <v/>
      </c>
      <c r="R111" s="168" t="str">
        <f>IFERROR(VLOOKUP(P:P,Rates!AJ:AK,2,FALSE),"")</f>
        <v/>
      </c>
    </row>
    <row r="112" spans="1:18">
      <c r="A112" s="165"/>
      <c r="B112" s="165"/>
      <c r="C112" s="165"/>
      <c r="D112" s="166"/>
      <c r="E112" s="165"/>
      <c r="F112" s="165"/>
      <c r="G112" s="165"/>
      <c r="H112" s="165"/>
      <c r="I112" s="302"/>
      <c r="J112" s="165"/>
      <c r="K112" s="166"/>
      <c r="L112" s="166"/>
      <c r="M112" s="166"/>
      <c r="N112" s="166"/>
      <c r="O112" s="165"/>
      <c r="P112" s="167" t="str">
        <f>IF(O112="","",IF(COUNTIF($O$1:O112,"&gt;-0.01")&gt;150,"",COUNTIF($O$1:O112,"&gt;-0.01")))</f>
        <v/>
      </c>
      <c r="Q112" s="168" t="str">
        <f t="shared" si="1"/>
        <v/>
      </c>
      <c r="R112" s="168" t="str">
        <f>IFERROR(VLOOKUP(P:P,Rates!AJ:AK,2,FALSE),"")</f>
        <v/>
      </c>
    </row>
    <row r="113" spans="1:18">
      <c r="A113" s="165"/>
      <c r="B113" s="165"/>
      <c r="C113" s="165"/>
      <c r="D113" s="166"/>
      <c r="E113" s="165"/>
      <c r="F113" s="165"/>
      <c r="G113" s="165"/>
      <c r="H113" s="165"/>
      <c r="I113" s="302"/>
      <c r="J113" s="165"/>
      <c r="K113" s="166"/>
      <c r="L113" s="166"/>
      <c r="M113" s="166"/>
      <c r="N113" s="166"/>
      <c r="O113" s="165"/>
      <c r="P113" s="167" t="str">
        <f>IF(O113="","",IF(COUNTIF($O$1:O113,"&gt;-0.01")&gt;150,"",COUNTIF($O$1:O113,"&gt;-0.01")))</f>
        <v/>
      </c>
      <c r="Q113" s="168" t="str">
        <f t="shared" si="1"/>
        <v/>
      </c>
      <c r="R113" s="168" t="str">
        <f>IFERROR(VLOOKUP(P:P,Rates!AJ:AK,2,FALSE),"")</f>
        <v/>
      </c>
    </row>
    <row r="114" spans="1:18">
      <c r="A114" s="165"/>
      <c r="B114" s="165"/>
      <c r="C114" s="165"/>
      <c r="D114" s="166"/>
      <c r="E114" s="165"/>
      <c r="F114" s="165"/>
      <c r="G114" s="165"/>
      <c r="H114" s="165"/>
      <c r="I114" s="302"/>
      <c r="J114" s="165"/>
      <c r="K114" s="166"/>
      <c r="L114" s="166"/>
      <c r="M114" s="166"/>
      <c r="N114" s="166"/>
      <c r="O114" s="165"/>
      <c r="P114" s="167" t="str">
        <f>IF(O114="","",IF(COUNTIF($O$1:O114,"&gt;-0.01")&gt;150,"",COUNTIF($O$1:O114,"&gt;-0.01")))</f>
        <v/>
      </c>
      <c r="Q114" s="168" t="str">
        <f t="shared" si="1"/>
        <v/>
      </c>
      <c r="R114" s="168" t="str">
        <f>IFERROR(VLOOKUP(P:P,Rates!AJ:AK,2,FALSE),"")</f>
        <v/>
      </c>
    </row>
    <row r="115" spans="1:18">
      <c r="A115" s="165"/>
      <c r="B115" s="165"/>
      <c r="C115" s="165"/>
      <c r="D115" s="166"/>
      <c r="E115" s="165"/>
      <c r="F115" s="165"/>
      <c r="G115" s="165"/>
      <c r="H115" s="165"/>
      <c r="I115" s="302"/>
      <c r="J115" s="165"/>
      <c r="K115" s="166"/>
      <c r="L115" s="166"/>
      <c r="M115" s="166"/>
      <c r="N115" s="166"/>
      <c r="O115" s="165"/>
      <c r="P115" s="167" t="str">
        <f>IF(O115="","",IF(COUNTIF($O$1:O115,"&gt;-0.01")&gt;150,"",COUNTIF($O$1:O115,"&gt;-0.01")))</f>
        <v/>
      </c>
      <c r="Q115" s="168" t="str">
        <f t="shared" si="1"/>
        <v/>
      </c>
      <c r="R115" s="168" t="str">
        <f>IFERROR(VLOOKUP(P:P,Rates!AJ:AK,2,FALSE),"")</f>
        <v/>
      </c>
    </row>
    <row r="116" spans="1:18">
      <c r="A116" s="165"/>
      <c r="B116" s="165"/>
      <c r="C116" s="165"/>
      <c r="D116" s="166"/>
      <c r="E116" s="165"/>
      <c r="F116" s="165"/>
      <c r="G116" s="165"/>
      <c r="H116" s="165"/>
      <c r="I116" s="302"/>
      <c r="J116" s="165"/>
      <c r="K116" s="166"/>
      <c r="L116" s="166"/>
      <c r="M116" s="166"/>
      <c r="N116" s="166"/>
      <c r="O116" s="165"/>
      <c r="P116" s="167" t="str">
        <f>IF(O116="","",IF(COUNTIF($O$1:O116,"&gt;-0.01")&gt;150,"",COUNTIF($O$1:O116,"&gt;-0.01")))</f>
        <v/>
      </c>
      <c r="Q116" s="168" t="str">
        <f t="shared" si="1"/>
        <v/>
      </c>
      <c r="R116" s="168" t="str">
        <f>IFERROR(VLOOKUP(P:P,Rates!AJ:AK,2,FALSE),"")</f>
        <v/>
      </c>
    </row>
    <row r="117" spans="1:18">
      <c r="A117" s="165"/>
      <c r="B117" s="165"/>
      <c r="C117" s="165"/>
      <c r="D117" s="166"/>
      <c r="E117" s="165"/>
      <c r="F117" s="165"/>
      <c r="G117" s="165"/>
      <c r="H117" s="165"/>
      <c r="I117" s="302"/>
      <c r="J117" s="165"/>
      <c r="K117" s="166"/>
      <c r="L117" s="166"/>
      <c r="M117" s="166"/>
      <c r="N117" s="166"/>
      <c r="O117" s="165"/>
      <c r="P117" s="167" t="str">
        <f>IF(O117="","",IF(COUNTIF($O$1:O117,"&gt;-0.01")&gt;150,"",COUNTIF($O$1:O117,"&gt;-0.01")))</f>
        <v/>
      </c>
      <c r="Q117" s="168" t="str">
        <f t="shared" si="1"/>
        <v/>
      </c>
      <c r="R117" s="168" t="str">
        <f>IFERROR(VLOOKUP(P:P,Rates!AJ:AK,2,FALSE),"")</f>
        <v/>
      </c>
    </row>
    <row r="118" spans="1:18">
      <c r="A118" s="165"/>
      <c r="B118" s="165"/>
      <c r="C118" s="165"/>
      <c r="D118" s="166"/>
      <c r="E118" s="165"/>
      <c r="F118" s="165"/>
      <c r="G118" s="165"/>
      <c r="H118" s="165"/>
      <c r="I118" s="302"/>
      <c r="J118" s="165"/>
      <c r="K118" s="166"/>
      <c r="L118" s="166"/>
      <c r="M118" s="166"/>
      <c r="N118" s="166"/>
      <c r="O118" s="165"/>
      <c r="P118" s="167" t="str">
        <f>IF(O118="","",IF(COUNTIF($O$1:O118,"&gt;-0.01")&gt;150,"",COUNTIF($O$1:O118,"&gt;-0.01")))</f>
        <v/>
      </c>
      <c r="Q118" s="168" t="str">
        <f t="shared" si="1"/>
        <v/>
      </c>
      <c r="R118" s="168" t="str">
        <f>IFERROR(VLOOKUP(P:P,Rates!AJ:AK,2,FALSE),"")</f>
        <v/>
      </c>
    </row>
    <row r="119" spans="1:18">
      <c r="A119" s="165"/>
      <c r="B119" s="165"/>
      <c r="C119" s="165"/>
      <c r="D119" s="166"/>
      <c r="E119" s="165"/>
      <c r="F119" s="165"/>
      <c r="G119" s="165"/>
      <c r="H119" s="165"/>
      <c r="I119" s="302"/>
      <c r="J119" s="165"/>
      <c r="K119" s="166"/>
      <c r="L119" s="166"/>
      <c r="M119" s="166"/>
      <c r="N119" s="166"/>
      <c r="O119" s="165"/>
      <c r="P119" s="167" t="str">
        <f>IF(O119="","",IF(COUNTIF($O$1:O119,"&gt;-0.01")&gt;150,"",COUNTIF($O$1:O119,"&gt;-0.01")))</f>
        <v/>
      </c>
      <c r="Q119" s="168" t="str">
        <f t="shared" si="1"/>
        <v/>
      </c>
      <c r="R119" s="168" t="str">
        <f>IFERROR(VLOOKUP(P:P,Rates!AJ:AK,2,FALSE),"")</f>
        <v/>
      </c>
    </row>
    <row r="120" spans="1:18">
      <c r="A120" s="165"/>
      <c r="B120" s="165"/>
      <c r="C120" s="165"/>
      <c r="D120" s="166"/>
      <c r="E120" s="165"/>
      <c r="F120" s="165"/>
      <c r="G120" s="165"/>
      <c r="H120" s="165"/>
      <c r="I120" s="302"/>
      <c r="J120" s="165"/>
      <c r="K120" s="166"/>
      <c r="L120" s="166"/>
      <c r="M120" s="166"/>
      <c r="N120" s="166"/>
      <c r="O120" s="165"/>
      <c r="P120" s="167" t="str">
        <f>IF(O120="","",IF(COUNTIF($O$1:O120,"&gt;-0.01")&gt;150,"",COUNTIF($O$1:O120,"&gt;-0.01")))</f>
        <v/>
      </c>
      <c r="Q120" s="168" t="str">
        <f t="shared" si="1"/>
        <v/>
      </c>
      <c r="R120" s="168" t="str">
        <f>IFERROR(VLOOKUP(P:P,Rates!AJ:AK,2,FALSE),"")</f>
        <v/>
      </c>
    </row>
    <row r="121" spans="1:18">
      <c r="A121" s="165"/>
      <c r="B121" s="165"/>
      <c r="C121" s="165"/>
      <c r="D121" s="166"/>
      <c r="E121" s="165"/>
      <c r="F121" s="165"/>
      <c r="G121" s="165"/>
      <c r="H121" s="165"/>
      <c r="I121" s="302"/>
      <c r="J121" s="165"/>
      <c r="K121" s="166"/>
      <c r="L121" s="166"/>
      <c r="M121" s="166"/>
      <c r="N121" s="166"/>
      <c r="O121" s="165"/>
      <c r="P121" s="167" t="str">
        <f>IF(O121="","",IF(COUNTIF($O$1:O121,"&gt;-0.01")&gt;150,"",COUNTIF($O$1:O121,"&gt;-0.01")))</f>
        <v/>
      </c>
      <c r="Q121" s="168" t="str">
        <f t="shared" si="1"/>
        <v/>
      </c>
      <c r="R121" s="168" t="str">
        <f>IFERROR(VLOOKUP(P:P,Rates!AJ:AK,2,FALSE),"")</f>
        <v/>
      </c>
    </row>
    <row r="122" spans="1:18">
      <c r="A122" s="165"/>
      <c r="B122" s="165"/>
      <c r="C122" s="165"/>
      <c r="D122" s="166"/>
      <c r="E122" s="165"/>
      <c r="F122" s="165"/>
      <c r="G122" s="165"/>
      <c r="H122" s="165"/>
      <c r="I122" s="302"/>
      <c r="J122" s="165"/>
      <c r="K122" s="166"/>
      <c r="L122" s="166"/>
      <c r="M122" s="166"/>
      <c r="N122" s="166"/>
      <c r="O122" s="165"/>
      <c r="P122" s="167" t="str">
        <f>IF(O122="","",IF(COUNTIF($O$1:O122,"&gt;-0.01")&gt;150,"",COUNTIF($O$1:O122,"&gt;-0.01")))</f>
        <v/>
      </c>
      <c r="Q122" s="168" t="str">
        <f t="shared" si="1"/>
        <v/>
      </c>
      <c r="R122" s="168" t="str">
        <f>IFERROR(VLOOKUP(P:P,Rates!AJ:AK,2,FALSE),"")</f>
        <v/>
      </c>
    </row>
    <row r="123" spans="1:18">
      <c r="A123" s="165"/>
      <c r="B123" s="165"/>
      <c r="C123" s="165"/>
      <c r="D123" s="166"/>
      <c r="E123" s="165"/>
      <c r="F123" s="165"/>
      <c r="G123" s="165"/>
      <c r="H123" s="165"/>
      <c r="I123" s="302"/>
      <c r="J123" s="165"/>
      <c r="K123" s="166"/>
      <c r="L123" s="166"/>
      <c r="M123" s="166"/>
      <c r="N123" s="166"/>
      <c r="O123" s="165"/>
      <c r="P123" s="167" t="str">
        <f>IF(O123="","",IF(COUNTIF($O$1:O123,"&gt;-0.01")&gt;150,"",COUNTIF($O$1:O123,"&gt;-0.01")))</f>
        <v/>
      </c>
      <c r="Q123" s="168" t="str">
        <f t="shared" si="1"/>
        <v/>
      </c>
      <c r="R123" s="168" t="str">
        <f>IFERROR(VLOOKUP(P:P,Rates!AJ:AK,2,FALSE),"")</f>
        <v/>
      </c>
    </row>
    <row r="124" spans="1:18">
      <c r="A124" s="165"/>
      <c r="B124" s="165"/>
      <c r="C124" s="165"/>
      <c r="D124" s="166"/>
      <c r="E124" s="165"/>
      <c r="F124" s="165"/>
      <c r="G124" s="165"/>
      <c r="H124" s="165"/>
      <c r="I124" s="302"/>
      <c r="J124" s="165"/>
      <c r="K124" s="166"/>
      <c r="L124" s="166"/>
      <c r="M124" s="166"/>
      <c r="N124" s="166"/>
      <c r="O124" s="165"/>
      <c r="P124" s="167" t="str">
        <f>IF(O124="","",IF(COUNTIF($O$1:O124,"&gt;-0.01")&gt;150,"",COUNTIF($O$1:O124,"&gt;-0.01")))</f>
        <v/>
      </c>
      <c r="Q124" s="168" t="str">
        <f t="shared" si="1"/>
        <v/>
      </c>
      <c r="R124" s="168" t="str">
        <f>IFERROR(VLOOKUP(P:P,Rates!AJ:AK,2,FALSE),"")</f>
        <v/>
      </c>
    </row>
    <row r="125" spans="1:18">
      <c r="A125" s="165"/>
      <c r="B125" s="165"/>
      <c r="C125" s="165"/>
      <c r="D125" s="166"/>
      <c r="E125" s="165"/>
      <c r="F125" s="165"/>
      <c r="G125" s="165"/>
      <c r="H125" s="165"/>
      <c r="I125" s="302"/>
      <c r="J125" s="165"/>
      <c r="K125" s="166"/>
      <c r="L125" s="166"/>
      <c r="M125" s="166"/>
      <c r="N125" s="166"/>
      <c r="O125" s="165"/>
      <c r="P125" s="167" t="str">
        <f>IF(O125="","",IF(COUNTIF($O$1:O125,"&gt;-0.01")&gt;150,"",COUNTIF($O$1:O125,"&gt;-0.01")))</f>
        <v/>
      </c>
      <c r="Q125" s="168" t="str">
        <f t="shared" si="1"/>
        <v/>
      </c>
      <c r="R125" s="168" t="str">
        <f>IFERROR(VLOOKUP(P:P,Rates!AJ:AK,2,FALSE),"")</f>
        <v/>
      </c>
    </row>
    <row r="126" spans="1:18">
      <c r="A126" s="165"/>
      <c r="B126" s="165"/>
      <c r="C126" s="165"/>
      <c r="D126" s="166"/>
      <c r="E126" s="165"/>
      <c r="F126" s="165"/>
      <c r="G126" s="165"/>
      <c r="H126" s="165"/>
      <c r="I126" s="302"/>
      <c r="J126" s="165"/>
      <c r="K126" s="166"/>
      <c r="L126" s="166"/>
      <c r="M126" s="166"/>
      <c r="N126" s="166"/>
      <c r="O126" s="165"/>
      <c r="P126" s="167" t="str">
        <f>IF(O126="","",IF(COUNTIF($O$1:O126,"&gt;-0.01")&gt;150,"",COUNTIF($O$1:O126,"&gt;-0.01")))</f>
        <v/>
      </c>
      <c r="Q126" s="168" t="str">
        <f t="shared" si="1"/>
        <v/>
      </c>
      <c r="R126" s="168" t="str">
        <f>IFERROR(VLOOKUP(P:P,Rates!AJ:AK,2,FALSE),"")</f>
        <v/>
      </c>
    </row>
    <row r="127" spans="1:18">
      <c r="A127" s="165"/>
      <c r="B127" s="165"/>
      <c r="C127" s="165"/>
      <c r="D127" s="166"/>
      <c r="E127" s="165"/>
      <c r="F127" s="165"/>
      <c r="G127" s="165"/>
      <c r="H127" s="165"/>
      <c r="I127" s="302"/>
      <c r="J127" s="165"/>
      <c r="K127" s="166"/>
      <c r="L127" s="166"/>
      <c r="M127" s="166"/>
      <c r="N127" s="166"/>
      <c r="O127" s="165"/>
      <c r="P127" s="167" t="str">
        <f>IF(O127="","",IF(COUNTIF($O$1:O127,"&gt;-0.01")&gt;150,"",COUNTIF($O$1:O127,"&gt;-0.01")))</f>
        <v/>
      </c>
      <c r="Q127" s="168" t="str">
        <f t="shared" si="1"/>
        <v/>
      </c>
      <c r="R127" s="168" t="str">
        <f>IFERROR(VLOOKUP(P:P,Rates!AJ:AK,2,FALSE),"")</f>
        <v/>
      </c>
    </row>
    <row r="128" spans="1:18">
      <c r="A128" s="165"/>
      <c r="B128" s="165"/>
      <c r="C128" s="165"/>
      <c r="D128" s="166"/>
      <c r="E128" s="165"/>
      <c r="F128" s="165"/>
      <c r="G128" s="165"/>
      <c r="H128" s="165"/>
      <c r="I128" s="302"/>
      <c r="J128" s="165"/>
      <c r="K128" s="166"/>
      <c r="L128" s="166"/>
      <c r="M128" s="166"/>
      <c r="N128" s="166"/>
      <c r="O128" s="165"/>
      <c r="P128" s="167" t="str">
        <f>IF(O128="","",IF(COUNTIF($O$1:O128,"&gt;-0.01")&gt;150,"",COUNTIF($O$1:O128,"&gt;-0.01")))</f>
        <v/>
      </c>
      <c r="Q128" s="168" t="str">
        <f t="shared" si="1"/>
        <v/>
      </c>
      <c r="R128" s="168" t="str">
        <f>IFERROR(VLOOKUP(P:P,Rates!AJ:AK,2,FALSE),"")</f>
        <v/>
      </c>
    </row>
    <row r="129" spans="1:18">
      <c r="A129" s="165"/>
      <c r="B129" s="165"/>
      <c r="C129" s="165"/>
      <c r="D129" s="166"/>
      <c r="E129" s="165"/>
      <c r="F129" s="165"/>
      <c r="G129" s="165"/>
      <c r="H129" s="165"/>
      <c r="I129" s="302"/>
      <c r="J129" s="165"/>
      <c r="K129" s="166"/>
      <c r="L129" s="166"/>
      <c r="M129" s="166"/>
      <c r="N129" s="166"/>
      <c r="O129" s="165"/>
      <c r="P129" s="167" t="str">
        <f>IF(O129="","",IF(COUNTIF($O$1:O129,"&gt;-0.01")&gt;150,"",COUNTIF($O$1:O129,"&gt;-0.01")))</f>
        <v/>
      </c>
      <c r="Q129" s="168" t="str">
        <f t="shared" si="1"/>
        <v/>
      </c>
      <c r="R129" s="168" t="str">
        <f>IFERROR(VLOOKUP(P:P,Rates!AJ:AK,2,FALSE),"")</f>
        <v/>
      </c>
    </row>
    <row r="130" spans="1:18">
      <c r="A130" s="165"/>
      <c r="B130" s="165"/>
      <c r="C130" s="165"/>
      <c r="D130" s="166"/>
      <c r="E130" s="165"/>
      <c r="F130" s="165"/>
      <c r="G130" s="165"/>
      <c r="H130" s="165"/>
      <c r="I130" s="302"/>
      <c r="J130" s="165"/>
      <c r="K130" s="166"/>
      <c r="L130" s="166"/>
      <c r="M130" s="166"/>
      <c r="N130" s="166"/>
      <c r="O130" s="165"/>
      <c r="P130" s="167" t="str">
        <f>IF(O130="","",IF(COUNTIF($O$1:O130,"&gt;-0.01")&gt;150,"",COUNTIF($O$1:O130,"&gt;-0.01")))</f>
        <v/>
      </c>
      <c r="Q130" s="168" t="str">
        <f t="shared" si="1"/>
        <v/>
      </c>
      <c r="R130" s="168" t="str">
        <f>IFERROR(VLOOKUP(P:P,Rates!AJ:AK,2,FALSE),"")</f>
        <v/>
      </c>
    </row>
    <row r="131" spans="1:18">
      <c r="A131" s="165"/>
      <c r="B131" s="165"/>
      <c r="C131" s="165"/>
      <c r="D131" s="166"/>
      <c r="E131" s="165"/>
      <c r="F131" s="165"/>
      <c r="G131" s="165"/>
      <c r="H131" s="165"/>
      <c r="I131" s="302"/>
      <c r="J131" s="165"/>
      <c r="K131" s="166"/>
      <c r="L131" s="166"/>
      <c r="M131" s="166"/>
      <c r="N131" s="166"/>
      <c r="O131" s="165"/>
      <c r="P131" s="167" t="str">
        <f>IF(O131="","",IF(COUNTIF($O$1:O131,"&gt;-0.01")&gt;150,"",COUNTIF($O$1:O131,"&gt;-0.01")))</f>
        <v/>
      </c>
      <c r="Q131" s="168" t="str">
        <f t="shared" si="1"/>
        <v/>
      </c>
      <c r="R131" s="168" t="str">
        <f>IFERROR(VLOOKUP(P:P,Rates!AJ:AK,2,FALSE),"")</f>
        <v/>
      </c>
    </row>
    <row r="132" spans="1:18">
      <c r="A132" s="165"/>
      <c r="B132" s="165"/>
      <c r="C132" s="165"/>
      <c r="D132" s="166"/>
      <c r="E132" s="165"/>
      <c r="F132" s="165"/>
      <c r="G132" s="165"/>
      <c r="H132" s="165"/>
      <c r="I132" s="302"/>
      <c r="J132" s="165"/>
      <c r="K132" s="166"/>
      <c r="L132" s="166"/>
      <c r="M132" s="166"/>
      <c r="N132" s="166"/>
      <c r="O132" s="165"/>
      <c r="P132" s="167" t="str">
        <f>IF(O132="","",IF(COUNTIF($O$1:O132,"&gt;-0.01")&gt;150,"",COUNTIF($O$1:O132,"&gt;-0.01")))</f>
        <v/>
      </c>
      <c r="Q132" s="168" t="str">
        <f t="shared" ref="Q132:Q195" si="2">IFERROR(R132*0.8,"")</f>
        <v/>
      </c>
      <c r="R132" s="168" t="str">
        <f>IFERROR(VLOOKUP(P:P,Rates!AJ:AK,2,FALSE),"")</f>
        <v/>
      </c>
    </row>
    <row r="133" spans="1:18">
      <c r="A133" s="165"/>
      <c r="B133" s="165"/>
      <c r="C133" s="165"/>
      <c r="D133" s="166"/>
      <c r="E133" s="165"/>
      <c r="F133" s="165"/>
      <c r="G133" s="165"/>
      <c r="H133" s="165"/>
      <c r="I133" s="302"/>
      <c r="J133" s="165"/>
      <c r="K133" s="166"/>
      <c r="L133" s="166"/>
      <c r="M133" s="166"/>
      <c r="N133" s="166"/>
      <c r="O133" s="165"/>
      <c r="P133" s="167" t="str">
        <f>IF(O133="","",IF(COUNTIF($O$1:O133,"&gt;-0.01")&gt;150,"",COUNTIF($O$1:O133,"&gt;-0.01")))</f>
        <v/>
      </c>
      <c r="Q133" s="168" t="str">
        <f t="shared" si="2"/>
        <v/>
      </c>
      <c r="R133" s="168" t="str">
        <f>IFERROR(VLOOKUP(P:P,Rates!AJ:AK,2,FALSE),"")</f>
        <v/>
      </c>
    </row>
    <row r="134" spans="1:18">
      <c r="A134" s="165"/>
      <c r="B134" s="165"/>
      <c r="C134" s="165"/>
      <c r="D134" s="166"/>
      <c r="E134" s="165"/>
      <c r="F134" s="165"/>
      <c r="G134" s="165"/>
      <c r="H134" s="165"/>
      <c r="I134" s="302"/>
      <c r="J134" s="165"/>
      <c r="K134" s="166"/>
      <c r="L134" s="166"/>
      <c r="M134" s="166"/>
      <c r="N134" s="166"/>
      <c r="O134" s="165"/>
      <c r="P134" s="167" t="str">
        <f>IF(O134="","",IF(COUNTIF($O$1:O134,"&gt;-0.01")&gt;150,"",COUNTIF($O$1:O134,"&gt;-0.01")))</f>
        <v/>
      </c>
      <c r="Q134" s="168" t="str">
        <f t="shared" si="2"/>
        <v/>
      </c>
      <c r="R134" s="168" t="str">
        <f>IFERROR(VLOOKUP(P:P,Rates!AJ:AK,2,FALSE),"")</f>
        <v/>
      </c>
    </row>
    <row r="135" spans="1:18">
      <c r="A135" s="165"/>
      <c r="B135" s="165"/>
      <c r="C135" s="165"/>
      <c r="D135" s="166"/>
      <c r="E135" s="165"/>
      <c r="F135" s="165"/>
      <c r="G135" s="165"/>
      <c r="H135" s="165"/>
      <c r="I135" s="302"/>
      <c r="J135" s="165"/>
      <c r="K135" s="166"/>
      <c r="L135" s="166"/>
      <c r="M135" s="166"/>
      <c r="N135" s="166"/>
      <c r="O135" s="165"/>
      <c r="P135" s="167" t="str">
        <f>IF(O135="","",IF(COUNTIF($O$1:O135,"&gt;-0.01")&gt;150,"",COUNTIF($O$1:O135,"&gt;-0.01")))</f>
        <v/>
      </c>
      <c r="Q135" s="168" t="str">
        <f t="shared" si="2"/>
        <v/>
      </c>
      <c r="R135" s="168" t="str">
        <f>IFERROR(VLOOKUP(P:P,Rates!AJ:AK,2,FALSE),"")</f>
        <v/>
      </c>
    </row>
    <row r="136" spans="1:18">
      <c r="A136" s="165"/>
      <c r="B136" s="165"/>
      <c r="C136" s="165"/>
      <c r="D136" s="166"/>
      <c r="E136" s="165"/>
      <c r="F136" s="165"/>
      <c r="G136" s="165"/>
      <c r="H136" s="165"/>
      <c r="I136" s="302"/>
      <c r="J136" s="165"/>
      <c r="K136" s="166"/>
      <c r="L136" s="166"/>
      <c r="M136" s="166"/>
      <c r="N136" s="166"/>
      <c r="O136" s="165"/>
      <c r="P136" s="167" t="str">
        <f>IF(O136="","",IF(COUNTIF($O$1:O136,"&gt;-0.01")&gt;150,"",COUNTIF($O$1:O136,"&gt;-0.01")))</f>
        <v/>
      </c>
      <c r="Q136" s="168" t="str">
        <f t="shared" si="2"/>
        <v/>
      </c>
      <c r="R136" s="168" t="str">
        <f>IFERROR(VLOOKUP(P:P,Rates!AJ:AK,2,FALSE),"")</f>
        <v/>
      </c>
    </row>
    <row r="137" spans="1:18">
      <c r="A137" s="165"/>
      <c r="B137" s="165"/>
      <c r="C137" s="165"/>
      <c r="D137" s="166"/>
      <c r="E137" s="165"/>
      <c r="F137" s="165"/>
      <c r="G137" s="165"/>
      <c r="H137" s="165"/>
      <c r="I137" s="302"/>
      <c r="J137" s="165"/>
      <c r="K137" s="166"/>
      <c r="L137" s="166"/>
      <c r="M137" s="166"/>
      <c r="N137" s="166"/>
      <c r="O137" s="165"/>
      <c r="P137" s="167" t="str">
        <f>IF(O137="","",IF(COUNTIF($O$1:O137,"&gt;-0.01")&gt;150,"",COUNTIF($O$1:O137,"&gt;-0.01")))</f>
        <v/>
      </c>
      <c r="Q137" s="168" t="str">
        <f t="shared" si="2"/>
        <v/>
      </c>
      <c r="R137" s="168" t="str">
        <f>IFERROR(VLOOKUP(P:P,Rates!AJ:AK,2,FALSE),"")</f>
        <v/>
      </c>
    </row>
    <row r="138" spans="1:18">
      <c r="A138" s="165"/>
      <c r="B138" s="165"/>
      <c r="C138" s="165"/>
      <c r="D138" s="166"/>
      <c r="E138" s="165"/>
      <c r="F138" s="165"/>
      <c r="G138" s="165"/>
      <c r="H138" s="165"/>
      <c r="I138" s="302"/>
      <c r="J138" s="165"/>
      <c r="K138" s="166"/>
      <c r="L138" s="166"/>
      <c r="M138" s="166"/>
      <c r="N138" s="166"/>
      <c r="O138" s="165"/>
      <c r="P138" s="167" t="str">
        <f>IF(O138="","",IF(COUNTIF($O$1:O138,"&gt;-0.01")&gt;150,"",COUNTIF($O$1:O138,"&gt;-0.01")))</f>
        <v/>
      </c>
      <c r="Q138" s="168" t="str">
        <f t="shared" si="2"/>
        <v/>
      </c>
      <c r="R138" s="168" t="str">
        <f>IFERROR(VLOOKUP(P:P,Rates!AJ:AK,2,FALSE),"")</f>
        <v/>
      </c>
    </row>
    <row r="139" spans="1:18">
      <c r="A139" s="165"/>
      <c r="B139" s="165"/>
      <c r="C139" s="165"/>
      <c r="D139" s="166"/>
      <c r="E139" s="165"/>
      <c r="F139" s="165"/>
      <c r="G139" s="165"/>
      <c r="H139" s="165"/>
      <c r="I139" s="302"/>
      <c r="J139" s="165"/>
      <c r="K139" s="166"/>
      <c r="L139" s="166"/>
      <c r="M139" s="166"/>
      <c r="N139" s="166"/>
      <c r="O139" s="165"/>
      <c r="P139" s="167" t="str">
        <f>IF(O139="","",IF(COUNTIF($O$1:O139,"&gt;-0.01")&gt;150,"",COUNTIF($O$1:O139,"&gt;-0.01")))</f>
        <v/>
      </c>
      <c r="Q139" s="168" t="str">
        <f t="shared" si="2"/>
        <v/>
      </c>
      <c r="R139" s="168" t="str">
        <f>IFERROR(VLOOKUP(P:P,Rates!AJ:AK,2,FALSE),"")</f>
        <v/>
      </c>
    </row>
    <row r="140" spans="1:18">
      <c r="A140" s="165"/>
      <c r="B140" s="165"/>
      <c r="C140" s="165"/>
      <c r="D140" s="166"/>
      <c r="E140" s="165"/>
      <c r="F140" s="165"/>
      <c r="G140" s="165"/>
      <c r="H140" s="165"/>
      <c r="I140" s="302"/>
      <c r="J140" s="165"/>
      <c r="K140" s="166"/>
      <c r="L140" s="166"/>
      <c r="M140" s="166"/>
      <c r="N140" s="166"/>
      <c r="O140" s="165"/>
      <c r="P140" s="167" t="str">
        <f>IF(O140="","",IF(COUNTIF($O$1:O140,"&gt;-0.01")&gt;150,"",COUNTIF($O$1:O140,"&gt;-0.01")))</f>
        <v/>
      </c>
      <c r="Q140" s="168" t="str">
        <f t="shared" si="2"/>
        <v/>
      </c>
      <c r="R140" s="168" t="str">
        <f>IFERROR(VLOOKUP(P:P,Rates!AJ:AK,2,FALSE),"")</f>
        <v/>
      </c>
    </row>
    <row r="141" spans="1:18">
      <c r="A141" s="165"/>
      <c r="B141" s="165"/>
      <c r="C141" s="165"/>
      <c r="D141" s="166"/>
      <c r="E141" s="165"/>
      <c r="F141" s="165"/>
      <c r="G141" s="165"/>
      <c r="H141" s="165"/>
      <c r="I141" s="302"/>
      <c r="J141" s="165"/>
      <c r="K141" s="166"/>
      <c r="L141" s="166"/>
      <c r="M141" s="166"/>
      <c r="N141" s="166"/>
      <c r="O141" s="165"/>
      <c r="P141" s="167" t="str">
        <f>IF(O141="","",IF(COUNTIF($O$1:O141,"&gt;-0.01")&gt;150,"",COUNTIF($O$1:O141,"&gt;-0.01")))</f>
        <v/>
      </c>
      <c r="Q141" s="168" t="str">
        <f t="shared" si="2"/>
        <v/>
      </c>
      <c r="R141" s="168" t="str">
        <f>IFERROR(VLOOKUP(P:P,Rates!AJ:AK,2,FALSE),"")</f>
        <v/>
      </c>
    </row>
    <row r="142" spans="1:18">
      <c r="A142" s="165"/>
      <c r="B142" s="165"/>
      <c r="C142" s="165"/>
      <c r="D142" s="166"/>
      <c r="E142" s="165"/>
      <c r="F142" s="165"/>
      <c r="G142" s="165"/>
      <c r="H142" s="165"/>
      <c r="I142" s="302"/>
      <c r="J142" s="165"/>
      <c r="K142" s="166"/>
      <c r="L142" s="166"/>
      <c r="M142" s="166"/>
      <c r="N142" s="166"/>
      <c r="O142" s="165"/>
      <c r="P142" s="167" t="str">
        <f>IF(O142="","",IF(COUNTIF($O$1:O142,"&gt;-0.01")&gt;150,"",COUNTIF($O$1:O142,"&gt;-0.01")))</f>
        <v/>
      </c>
      <c r="Q142" s="168" t="str">
        <f t="shared" si="2"/>
        <v/>
      </c>
      <c r="R142" s="168" t="str">
        <f>IFERROR(VLOOKUP(P:P,Rates!AJ:AK,2,FALSE),"")</f>
        <v/>
      </c>
    </row>
    <row r="143" spans="1:18">
      <c r="A143" s="165"/>
      <c r="B143" s="165"/>
      <c r="C143" s="165"/>
      <c r="D143" s="166"/>
      <c r="E143" s="165"/>
      <c r="F143" s="165"/>
      <c r="G143" s="165"/>
      <c r="H143" s="165"/>
      <c r="I143" s="302"/>
      <c r="J143" s="165"/>
      <c r="K143" s="166"/>
      <c r="L143" s="166"/>
      <c r="M143" s="166"/>
      <c r="N143" s="166"/>
      <c r="O143" s="165"/>
      <c r="P143" s="167" t="str">
        <f>IF(O143="","",IF(COUNTIF($O$1:O143,"&gt;-0.01")&gt;150,"",COUNTIF($O$1:O143,"&gt;-0.01")))</f>
        <v/>
      </c>
      <c r="Q143" s="168" t="str">
        <f t="shared" si="2"/>
        <v/>
      </c>
      <c r="R143" s="168" t="str">
        <f>IFERROR(VLOOKUP(P:P,Rates!AJ:AK,2,FALSE),"")</f>
        <v/>
      </c>
    </row>
    <row r="144" spans="1:18">
      <c r="A144" s="165"/>
      <c r="B144" s="165"/>
      <c r="C144" s="165"/>
      <c r="D144" s="166"/>
      <c r="E144" s="165"/>
      <c r="F144" s="165"/>
      <c r="G144" s="165"/>
      <c r="H144" s="165"/>
      <c r="I144" s="302"/>
      <c r="J144" s="165"/>
      <c r="K144" s="166"/>
      <c r="L144" s="166"/>
      <c r="M144" s="166"/>
      <c r="N144" s="166"/>
      <c r="O144" s="165"/>
      <c r="P144" s="167" t="str">
        <f>IF(O144="","",IF(COUNTIF($O$1:O144,"&gt;-0.01")&gt;150,"",COUNTIF($O$1:O144,"&gt;-0.01")))</f>
        <v/>
      </c>
      <c r="Q144" s="168" t="str">
        <f t="shared" si="2"/>
        <v/>
      </c>
      <c r="R144" s="168" t="str">
        <f>IFERROR(VLOOKUP(P:P,Rates!AJ:AK,2,FALSE),"")</f>
        <v/>
      </c>
    </row>
    <row r="145" spans="1:18">
      <c r="A145" s="165"/>
      <c r="B145" s="165"/>
      <c r="C145" s="165"/>
      <c r="D145" s="166"/>
      <c r="E145" s="165"/>
      <c r="F145" s="165"/>
      <c r="G145" s="165"/>
      <c r="H145" s="165"/>
      <c r="I145" s="302"/>
      <c r="J145" s="165"/>
      <c r="K145" s="166"/>
      <c r="L145" s="166"/>
      <c r="M145" s="166"/>
      <c r="N145" s="166"/>
      <c r="O145" s="165"/>
      <c r="P145" s="167" t="str">
        <f>IF(O145="","",IF(COUNTIF($O$1:O145,"&gt;-0.01")&gt;150,"",COUNTIF($O$1:O145,"&gt;-0.01")))</f>
        <v/>
      </c>
      <c r="Q145" s="168" t="str">
        <f t="shared" si="2"/>
        <v/>
      </c>
      <c r="R145" s="168" t="str">
        <f>IFERROR(VLOOKUP(P:P,Rates!AJ:AK,2,FALSE),"")</f>
        <v/>
      </c>
    </row>
    <row r="146" spans="1:18">
      <c r="A146" s="165"/>
      <c r="B146" s="165"/>
      <c r="C146" s="165"/>
      <c r="D146" s="166"/>
      <c r="E146" s="165"/>
      <c r="F146" s="165"/>
      <c r="G146" s="165"/>
      <c r="H146" s="165"/>
      <c r="I146" s="302"/>
      <c r="J146" s="165"/>
      <c r="K146" s="166"/>
      <c r="L146" s="166"/>
      <c r="M146" s="166"/>
      <c r="N146" s="166"/>
      <c r="O146" s="165"/>
      <c r="P146" s="167" t="str">
        <f>IF(O146="","",IF(COUNTIF($O$1:O146,"&gt;-0.01")&gt;150,"",COUNTIF($O$1:O146,"&gt;-0.01")))</f>
        <v/>
      </c>
      <c r="Q146" s="168" t="str">
        <f t="shared" si="2"/>
        <v/>
      </c>
      <c r="R146" s="168" t="str">
        <f>IFERROR(VLOOKUP(P:P,Rates!AJ:AK,2,FALSE),"")</f>
        <v/>
      </c>
    </row>
    <row r="147" spans="1:18">
      <c r="A147" s="165"/>
      <c r="B147" s="165"/>
      <c r="C147" s="165"/>
      <c r="D147" s="166"/>
      <c r="E147" s="165"/>
      <c r="F147" s="165"/>
      <c r="G147" s="165"/>
      <c r="H147" s="165"/>
      <c r="I147" s="302"/>
      <c r="J147" s="165"/>
      <c r="K147" s="166"/>
      <c r="L147" s="166"/>
      <c r="M147" s="166"/>
      <c r="N147" s="166"/>
      <c r="O147" s="165"/>
      <c r="P147" s="167" t="str">
        <f>IF(O147="","",IF(COUNTIF($O$1:O147,"&gt;-0.01")&gt;150,"",COUNTIF($O$1:O147,"&gt;-0.01")))</f>
        <v/>
      </c>
      <c r="Q147" s="168" t="str">
        <f t="shared" si="2"/>
        <v/>
      </c>
      <c r="R147" s="168" t="str">
        <f>IFERROR(VLOOKUP(P:P,Rates!AJ:AK,2,FALSE),"")</f>
        <v/>
      </c>
    </row>
    <row r="148" spans="1:18">
      <c r="A148" s="165"/>
      <c r="B148" s="165"/>
      <c r="C148" s="165"/>
      <c r="D148" s="166"/>
      <c r="E148" s="165"/>
      <c r="F148" s="165"/>
      <c r="G148" s="165"/>
      <c r="H148" s="165"/>
      <c r="I148" s="302"/>
      <c r="J148" s="165"/>
      <c r="K148" s="166"/>
      <c r="L148" s="166"/>
      <c r="M148" s="166"/>
      <c r="N148" s="166"/>
      <c r="O148" s="165"/>
      <c r="P148" s="167" t="str">
        <f>IF(O148="","",IF(COUNTIF($O$1:O148,"&gt;-0.01")&gt;150,"",COUNTIF($O$1:O148,"&gt;-0.01")))</f>
        <v/>
      </c>
      <c r="Q148" s="168" t="str">
        <f t="shared" si="2"/>
        <v/>
      </c>
      <c r="R148" s="168" t="str">
        <f>IFERROR(VLOOKUP(P:P,Rates!AJ:AK,2,FALSE),"")</f>
        <v/>
      </c>
    </row>
    <row r="149" spans="1:18">
      <c r="A149" s="165"/>
      <c r="B149" s="165"/>
      <c r="C149" s="165"/>
      <c r="D149" s="166"/>
      <c r="E149" s="165"/>
      <c r="F149" s="165"/>
      <c r="G149" s="165"/>
      <c r="H149" s="165"/>
      <c r="I149" s="302"/>
      <c r="J149" s="165"/>
      <c r="K149" s="166"/>
      <c r="L149" s="166"/>
      <c r="M149" s="166"/>
      <c r="N149" s="166"/>
      <c r="O149" s="165"/>
      <c r="P149" s="167" t="str">
        <f>IF(O149="","",IF(COUNTIF($O$1:O149,"&gt;-0.01")&gt;150,"",COUNTIF($O$1:O149,"&gt;-0.01")))</f>
        <v/>
      </c>
      <c r="Q149" s="168" t="str">
        <f t="shared" si="2"/>
        <v/>
      </c>
      <c r="R149" s="168" t="str">
        <f>IFERROR(VLOOKUP(P:P,Rates!AJ:AK,2,FALSE),"")</f>
        <v/>
      </c>
    </row>
    <row r="150" spans="1:18">
      <c r="A150" s="165"/>
      <c r="B150" s="165"/>
      <c r="C150" s="165"/>
      <c r="D150" s="166"/>
      <c r="E150" s="165"/>
      <c r="F150" s="165"/>
      <c r="G150" s="165"/>
      <c r="H150" s="165"/>
      <c r="I150" s="302"/>
      <c r="J150" s="165"/>
      <c r="K150" s="166"/>
      <c r="L150" s="166"/>
      <c r="M150" s="166"/>
      <c r="N150" s="166"/>
      <c r="O150" s="165"/>
      <c r="P150" s="167" t="str">
        <f>IF(O150="","",IF(COUNTIF($O$1:O150,"&gt;-0.01")&gt;150,"",COUNTIF($O$1:O150,"&gt;-0.01")))</f>
        <v/>
      </c>
      <c r="Q150" s="168" t="str">
        <f t="shared" si="2"/>
        <v/>
      </c>
      <c r="R150" s="168" t="str">
        <f>IFERROR(VLOOKUP(P:P,Rates!AJ:AK,2,FALSE),"")</f>
        <v/>
      </c>
    </row>
    <row r="151" spans="1:18">
      <c r="A151" s="165"/>
      <c r="B151" s="165"/>
      <c r="C151" s="165"/>
      <c r="D151" s="166"/>
      <c r="E151" s="165"/>
      <c r="F151" s="165"/>
      <c r="G151" s="165"/>
      <c r="H151" s="165"/>
      <c r="I151" s="302"/>
      <c r="J151" s="165"/>
      <c r="K151" s="166"/>
      <c r="L151" s="166"/>
      <c r="M151" s="166"/>
      <c r="N151" s="166"/>
      <c r="O151" s="165"/>
      <c r="P151" s="167" t="str">
        <f>IF(O151="","",IF(COUNTIF($O$1:O151,"&gt;-0.01")&gt;150,"",COUNTIF($O$1:O151,"&gt;-0.01")))</f>
        <v/>
      </c>
      <c r="Q151" s="168" t="str">
        <f t="shared" si="2"/>
        <v/>
      </c>
      <c r="R151" s="168" t="str">
        <f>IFERROR(VLOOKUP(P:P,Rates!AJ:AK,2,FALSE),"")</f>
        <v/>
      </c>
    </row>
    <row r="152" spans="1:18">
      <c r="A152" s="165"/>
      <c r="B152" s="165"/>
      <c r="C152" s="165"/>
      <c r="D152" s="166"/>
      <c r="E152" s="165"/>
      <c r="F152" s="165"/>
      <c r="G152" s="165"/>
      <c r="H152" s="165"/>
      <c r="I152" s="302"/>
      <c r="J152" s="165"/>
      <c r="K152" s="166"/>
      <c r="L152" s="166"/>
      <c r="M152" s="166"/>
      <c r="N152" s="166"/>
      <c r="O152" s="165"/>
      <c r="P152" s="167" t="str">
        <f>IF(O152="","",IF(COUNTIF($O$1:O152,"&gt;-0.01")&gt;150,"",COUNTIF($O$1:O152,"&gt;-0.01")))</f>
        <v/>
      </c>
      <c r="Q152" s="168" t="str">
        <f t="shared" si="2"/>
        <v/>
      </c>
      <c r="R152" s="168" t="str">
        <f>IFERROR(VLOOKUP(P:P,Rates!AJ:AK,2,FALSE),"")</f>
        <v/>
      </c>
    </row>
    <row r="153" spans="1:18">
      <c r="A153" s="165"/>
      <c r="B153" s="165"/>
      <c r="C153" s="165"/>
      <c r="D153" s="166"/>
      <c r="E153" s="165"/>
      <c r="F153" s="165"/>
      <c r="G153" s="165"/>
      <c r="H153" s="165"/>
      <c r="I153" s="302"/>
      <c r="J153" s="165"/>
      <c r="K153" s="166"/>
      <c r="L153" s="166"/>
      <c r="M153" s="166"/>
      <c r="N153" s="166"/>
      <c r="O153" s="165"/>
      <c r="P153" s="167" t="str">
        <f>IF(O153="","",IF(COUNTIF($O$1:O153,"&gt;-0.01")&gt;150,"",COUNTIF($O$1:O153,"&gt;-0.01")))</f>
        <v/>
      </c>
      <c r="Q153" s="168" t="str">
        <f t="shared" si="2"/>
        <v/>
      </c>
      <c r="R153" s="168" t="str">
        <f>IFERROR(VLOOKUP(P:P,Rates!AJ:AK,2,FALSE),"")</f>
        <v/>
      </c>
    </row>
    <row r="154" spans="1:18">
      <c r="A154" s="165"/>
      <c r="B154" s="165"/>
      <c r="C154" s="165"/>
      <c r="D154" s="166"/>
      <c r="E154" s="165"/>
      <c r="F154" s="165"/>
      <c r="G154" s="165"/>
      <c r="H154" s="165"/>
      <c r="I154" s="302"/>
      <c r="J154" s="165"/>
      <c r="K154" s="166"/>
      <c r="L154" s="166"/>
      <c r="M154" s="166"/>
      <c r="N154" s="166"/>
      <c r="O154" s="165"/>
      <c r="P154" s="167" t="str">
        <f>IF(O154="","",IF(COUNTIF($O$1:O154,"&gt;-0.01")&gt;150,"",COUNTIF($O$1:O154,"&gt;-0.01")))</f>
        <v/>
      </c>
      <c r="Q154" s="168" t="str">
        <f t="shared" si="2"/>
        <v/>
      </c>
      <c r="R154" s="168" t="str">
        <f>IFERROR(VLOOKUP(P:P,Rates!AJ:AK,2,FALSE),"")</f>
        <v/>
      </c>
    </row>
    <row r="155" spans="1:18">
      <c r="A155" s="165"/>
      <c r="B155" s="165"/>
      <c r="C155" s="165"/>
      <c r="D155" s="166"/>
      <c r="E155" s="165"/>
      <c r="F155" s="165"/>
      <c r="G155" s="165"/>
      <c r="H155" s="165"/>
      <c r="I155" s="302"/>
      <c r="J155" s="165"/>
      <c r="K155" s="166"/>
      <c r="L155" s="166"/>
      <c r="M155" s="166"/>
      <c r="N155" s="166"/>
      <c r="O155" s="165"/>
      <c r="P155" s="167" t="str">
        <f>IF(O155="","",IF(COUNTIF($O$1:O155,"&gt;-0.01")&gt;150,"",COUNTIF($O$1:O155,"&gt;-0.01")))</f>
        <v/>
      </c>
      <c r="Q155" s="168" t="str">
        <f t="shared" si="2"/>
        <v/>
      </c>
      <c r="R155" s="168" t="str">
        <f>IFERROR(VLOOKUP(P:P,Rates!AJ:AK,2,FALSE),"")</f>
        <v/>
      </c>
    </row>
    <row r="156" spans="1:18">
      <c r="A156" s="165"/>
      <c r="B156" s="165"/>
      <c r="C156" s="165"/>
      <c r="D156" s="166"/>
      <c r="E156" s="165"/>
      <c r="F156" s="165"/>
      <c r="G156" s="165"/>
      <c r="H156" s="165"/>
      <c r="I156" s="302"/>
      <c r="J156" s="165"/>
      <c r="K156" s="166"/>
      <c r="L156" s="166"/>
      <c r="M156" s="166"/>
      <c r="N156" s="166"/>
      <c r="O156" s="165"/>
      <c r="P156" s="167" t="str">
        <f>IF(O156="","",IF(COUNTIF($O$1:O156,"&gt;-0.01")&gt;150,"",COUNTIF($O$1:O156,"&gt;-0.01")))</f>
        <v/>
      </c>
      <c r="Q156" s="168" t="str">
        <f t="shared" si="2"/>
        <v/>
      </c>
      <c r="R156" s="168" t="str">
        <f>IFERROR(VLOOKUP(P:P,Rates!AJ:AK,2,FALSE),"")</f>
        <v/>
      </c>
    </row>
    <row r="157" spans="1:18">
      <c r="A157" s="165"/>
      <c r="B157" s="165"/>
      <c r="C157" s="165"/>
      <c r="D157" s="166"/>
      <c r="E157" s="165"/>
      <c r="F157" s="165"/>
      <c r="G157" s="165"/>
      <c r="H157" s="165"/>
      <c r="I157" s="302"/>
      <c r="J157" s="165"/>
      <c r="K157" s="166"/>
      <c r="L157" s="166"/>
      <c r="M157" s="166"/>
      <c r="N157" s="166"/>
      <c r="O157" s="165"/>
      <c r="P157" s="167" t="str">
        <f>IF(O157="","",IF(COUNTIF($O$1:O157,"&gt;-0.01")&gt;150,"",COUNTIF($O$1:O157,"&gt;-0.01")))</f>
        <v/>
      </c>
      <c r="Q157" s="168" t="str">
        <f t="shared" si="2"/>
        <v/>
      </c>
      <c r="R157" s="168" t="str">
        <f>IFERROR(VLOOKUP(P:P,Rates!AJ:AK,2,FALSE),"")</f>
        <v/>
      </c>
    </row>
    <row r="158" spans="1:18">
      <c r="A158" s="165"/>
      <c r="B158" s="165"/>
      <c r="C158" s="165"/>
      <c r="D158" s="166"/>
      <c r="E158" s="165"/>
      <c r="F158" s="165"/>
      <c r="G158" s="165"/>
      <c r="H158" s="165"/>
      <c r="I158" s="302"/>
      <c r="J158" s="165"/>
      <c r="K158" s="166"/>
      <c r="L158" s="166"/>
      <c r="M158" s="166"/>
      <c r="N158" s="166"/>
      <c r="O158" s="165"/>
      <c r="P158" s="167" t="str">
        <f>IF(O158="","",IF(COUNTIF($O$1:O158,"&gt;-0.01")&gt;150,"",COUNTIF($O$1:O158,"&gt;-0.01")))</f>
        <v/>
      </c>
      <c r="Q158" s="168" t="str">
        <f t="shared" si="2"/>
        <v/>
      </c>
      <c r="R158" s="168" t="str">
        <f>IFERROR(VLOOKUP(P:P,Rates!AJ:AK,2,FALSE),"")</f>
        <v/>
      </c>
    </row>
    <row r="159" spans="1:18">
      <c r="A159" s="165"/>
      <c r="B159" s="165"/>
      <c r="C159" s="165"/>
      <c r="D159" s="166"/>
      <c r="E159" s="165"/>
      <c r="F159" s="165"/>
      <c r="G159" s="165"/>
      <c r="H159" s="165"/>
      <c r="I159" s="302"/>
      <c r="J159" s="165"/>
      <c r="K159" s="166"/>
      <c r="L159" s="166"/>
      <c r="M159" s="166"/>
      <c r="N159" s="166"/>
      <c r="O159" s="165"/>
      <c r="P159" s="167" t="str">
        <f>IF(O159="","",IF(COUNTIF($O$1:O159,"&gt;-0.01")&gt;150,"",COUNTIF($O$1:O159,"&gt;-0.01")))</f>
        <v/>
      </c>
      <c r="Q159" s="168" t="str">
        <f t="shared" si="2"/>
        <v/>
      </c>
      <c r="R159" s="168" t="str">
        <f>IFERROR(VLOOKUP(P:P,Rates!AJ:AK,2,FALSE),"")</f>
        <v/>
      </c>
    </row>
    <row r="160" spans="1:18">
      <c r="A160" s="165"/>
      <c r="B160" s="165"/>
      <c r="C160" s="165"/>
      <c r="D160" s="166"/>
      <c r="E160" s="165"/>
      <c r="F160" s="165"/>
      <c r="G160" s="165"/>
      <c r="H160" s="165"/>
      <c r="I160" s="302"/>
      <c r="J160" s="165"/>
      <c r="K160" s="166"/>
      <c r="L160" s="166"/>
      <c r="M160" s="166"/>
      <c r="N160" s="166"/>
      <c r="O160" s="165"/>
      <c r="P160" s="167" t="str">
        <f>IF(O160="","",IF(COUNTIF($O$1:O160,"&gt;-0.01")&gt;150,"",COUNTIF($O$1:O160,"&gt;-0.01")))</f>
        <v/>
      </c>
      <c r="Q160" s="168" t="str">
        <f t="shared" si="2"/>
        <v/>
      </c>
      <c r="R160" s="168" t="str">
        <f>IFERROR(VLOOKUP(P:P,Rates!AJ:AK,2,FALSE),"")</f>
        <v/>
      </c>
    </row>
    <row r="161" spans="1:18">
      <c r="A161" s="165"/>
      <c r="B161" s="165"/>
      <c r="C161" s="165"/>
      <c r="D161" s="166"/>
      <c r="E161" s="165"/>
      <c r="F161" s="165"/>
      <c r="G161" s="165"/>
      <c r="H161" s="165"/>
      <c r="I161" s="302"/>
      <c r="J161" s="165"/>
      <c r="K161" s="166"/>
      <c r="L161" s="166"/>
      <c r="M161" s="166"/>
      <c r="N161" s="166"/>
      <c r="O161" s="165"/>
      <c r="P161" s="167" t="str">
        <f>IF(O161="","",IF(COUNTIF($O$1:O161,"&gt;-0.01")&gt;150,"",COUNTIF($O$1:O161,"&gt;-0.01")))</f>
        <v/>
      </c>
      <c r="Q161" s="168" t="str">
        <f t="shared" si="2"/>
        <v/>
      </c>
      <c r="R161" s="168" t="str">
        <f>IFERROR(VLOOKUP(P:P,Rates!AJ:AK,2,FALSE),"")</f>
        <v/>
      </c>
    </row>
    <row r="162" spans="1:18">
      <c r="A162" s="165"/>
      <c r="B162" s="165"/>
      <c r="C162" s="165"/>
      <c r="D162" s="166"/>
      <c r="E162" s="165"/>
      <c r="F162" s="165"/>
      <c r="G162" s="165"/>
      <c r="H162" s="165"/>
      <c r="I162" s="302"/>
      <c r="J162" s="165"/>
      <c r="K162" s="166"/>
      <c r="L162" s="166"/>
      <c r="M162" s="166"/>
      <c r="N162" s="166"/>
      <c r="O162" s="165"/>
      <c r="P162" s="167" t="str">
        <f>IF(O162="","",IF(COUNTIF($O$1:O162,"&gt;-0.01")&gt;150,"",COUNTIF($O$1:O162,"&gt;-0.01")))</f>
        <v/>
      </c>
      <c r="Q162" s="168" t="str">
        <f t="shared" si="2"/>
        <v/>
      </c>
      <c r="R162" s="168" t="str">
        <f>IFERROR(VLOOKUP(P:P,Rates!AJ:AK,2,FALSE),"")</f>
        <v/>
      </c>
    </row>
    <row r="163" spans="1:18">
      <c r="A163" s="165"/>
      <c r="B163" s="165"/>
      <c r="C163" s="165"/>
      <c r="D163" s="166"/>
      <c r="E163" s="165"/>
      <c r="F163" s="165"/>
      <c r="G163" s="165"/>
      <c r="H163" s="165"/>
      <c r="I163" s="302"/>
      <c r="J163" s="165"/>
      <c r="K163" s="166"/>
      <c r="L163" s="166"/>
      <c r="M163" s="166"/>
      <c r="N163" s="166"/>
      <c r="O163" s="165"/>
      <c r="P163" s="167" t="str">
        <f>IF(O163="","",IF(COUNTIF($O$1:O163,"&gt;-0.01")&gt;150,"",COUNTIF($O$1:O163,"&gt;-0.01")))</f>
        <v/>
      </c>
      <c r="Q163" s="168" t="str">
        <f t="shared" si="2"/>
        <v/>
      </c>
      <c r="R163" s="168" t="str">
        <f>IFERROR(VLOOKUP(P:P,Rates!AJ:AK,2,FALSE),"")</f>
        <v/>
      </c>
    </row>
    <row r="164" spans="1:18">
      <c r="A164" s="165"/>
      <c r="B164" s="165"/>
      <c r="C164" s="165"/>
      <c r="D164" s="166"/>
      <c r="E164" s="165"/>
      <c r="F164" s="165"/>
      <c r="G164" s="165"/>
      <c r="H164" s="165"/>
      <c r="I164" s="302"/>
      <c r="J164" s="165"/>
      <c r="K164" s="166"/>
      <c r="L164" s="166"/>
      <c r="M164" s="166"/>
      <c r="N164" s="166"/>
      <c r="O164" s="165"/>
      <c r="P164" s="167" t="str">
        <f>IF(O164="","",IF(COUNTIF($O$1:O164,"&gt;-0.01")&gt;150,"",COUNTIF($O$1:O164,"&gt;-0.01")))</f>
        <v/>
      </c>
      <c r="Q164" s="168" t="str">
        <f t="shared" si="2"/>
        <v/>
      </c>
      <c r="R164" s="168" t="str">
        <f>IFERROR(VLOOKUP(P:P,Rates!AJ:AK,2,FALSE),"")</f>
        <v/>
      </c>
    </row>
    <row r="165" spans="1:18">
      <c r="A165" s="165"/>
      <c r="B165" s="165"/>
      <c r="C165" s="165"/>
      <c r="D165" s="166"/>
      <c r="E165" s="165"/>
      <c r="F165" s="165"/>
      <c r="G165" s="165"/>
      <c r="H165" s="165"/>
      <c r="I165" s="302"/>
      <c r="J165" s="165"/>
      <c r="K165" s="166"/>
      <c r="L165" s="166"/>
      <c r="M165" s="166"/>
      <c r="N165" s="166"/>
      <c r="O165" s="165"/>
      <c r="P165" s="167" t="str">
        <f>IF(O165="","",IF(COUNTIF($O$1:O165,"&gt;-0.01")&gt;150,"",COUNTIF($O$1:O165,"&gt;-0.01")))</f>
        <v/>
      </c>
      <c r="Q165" s="168" t="str">
        <f t="shared" si="2"/>
        <v/>
      </c>
      <c r="R165" s="168" t="str">
        <f>IFERROR(VLOOKUP(P:P,Rates!AJ:AK,2,FALSE),"")</f>
        <v/>
      </c>
    </row>
    <row r="166" spans="1:18">
      <c r="A166" s="165"/>
      <c r="B166" s="165"/>
      <c r="C166" s="165"/>
      <c r="D166" s="166"/>
      <c r="E166" s="165"/>
      <c r="F166" s="165"/>
      <c r="G166" s="165"/>
      <c r="H166" s="165"/>
      <c r="I166" s="302"/>
      <c r="J166" s="165"/>
      <c r="K166" s="166"/>
      <c r="L166" s="166"/>
      <c r="M166" s="166"/>
      <c r="N166" s="166"/>
      <c r="O166" s="165"/>
      <c r="P166" s="167" t="str">
        <f>IF(O166="","",IF(COUNTIF($O$1:O166,"&gt;-0.01")&gt;150,"",COUNTIF($O$1:O166,"&gt;-0.01")))</f>
        <v/>
      </c>
      <c r="Q166" s="168" t="str">
        <f t="shared" si="2"/>
        <v/>
      </c>
      <c r="R166" s="168" t="str">
        <f>IFERROR(VLOOKUP(P:P,Rates!AJ:AK,2,FALSE),"")</f>
        <v/>
      </c>
    </row>
    <row r="167" spans="1:18">
      <c r="A167" s="165"/>
      <c r="B167" s="165"/>
      <c r="C167" s="165"/>
      <c r="D167" s="166"/>
      <c r="E167" s="165"/>
      <c r="F167" s="165"/>
      <c r="G167" s="165"/>
      <c r="H167" s="165"/>
      <c r="I167" s="302"/>
      <c r="J167" s="165"/>
      <c r="K167" s="166"/>
      <c r="L167" s="166"/>
      <c r="M167" s="166"/>
      <c r="N167" s="166"/>
      <c r="O167" s="165"/>
      <c r="P167" s="167" t="str">
        <f>IF(O167="","",IF(COUNTIF($O$1:O167,"&gt;-0.01")&gt;150,"",COUNTIF($O$1:O167,"&gt;-0.01")))</f>
        <v/>
      </c>
      <c r="Q167" s="168" t="str">
        <f t="shared" si="2"/>
        <v/>
      </c>
      <c r="R167" s="168" t="str">
        <f>IFERROR(VLOOKUP(P:P,Rates!AJ:AK,2,FALSE),"")</f>
        <v/>
      </c>
    </row>
    <row r="168" spans="1:18">
      <c r="A168" s="165"/>
      <c r="B168" s="165"/>
      <c r="C168" s="165"/>
      <c r="D168" s="166"/>
      <c r="E168" s="165"/>
      <c r="F168" s="165"/>
      <c r="G168" s="165"/>
      <c r="H168" s="165"/>
      <c r="I168" s="302"/>
      <c r="J168" s="165"/>
      <c r="K168" s="166"/>
      <c r="L168" s="166"/>
      <c r="M168" s="166"/>
      <c r="N168" s="166"/>
      <c r="O168" s="165"/>
      <c r="P168" s="167" t="str">
        <f>IF(O168="","",IF(COUNTIF($O$1:O168,"&gt;-0.01")&gt;150,"",COUNTIF($O$1:O168,"&gt;-0.01")))</f>
        <v/>
      </c>
      <c r="Q168" s="168" t="str">
        <f t="shared" si="2"/>
        <v/>
      </c>
      <c r="R168" s="168" t="str">
        <f>IFERROR(VLOOKUP(P:P,Rates!AJ:AK,2,FALSE),"")</f>
        <v/>
      </c>
    </row>
    <row r="169" spans="1:18">
      <c r="A169" s="165"/>
      <c r="B169" s="165"/>
      <c r="C169" s="165"/>
      <c r="D169" s="166"/>
      <c r="E169" s="165"/>
      <c r="F169" s="165"/>
      <c r="G169" s="165"/>
      <c r="H169" s="165"/>
      <c r="I169" s="302"/>
      <c r="J169" s="165"/>
      <c r="K169" s="166"/>
      <c r="L169" s="166"/>
      <c r="M169" s="166"/>
      <c r="N169" s="166"/>
      <c r="O169" s="165"/>
      <c r="P169" s="167" t="str">
        <f>IF(O169="","",IF(COUNTIF($O$1:O169,"&gt;-0.01")&gt;150,"",COUNTIF($O$1:O169,"&gt;-0.01")))</f>
        <v/>
      </c>
      <c r="Q169" s="168" t="str">
        <f t="shared" si="2"/>
        <v/>
      </c>
      <c r="R169" s="168" t="str">
        <f>IFERROR(VLOOKUP(P:P,Rates!AJ:AK,2,FALSE),"")</f>
        <v/>
      </c>
    </row>
    <row r="170" spans="1:18">
      <c r="A170" s="165"/>
      <c r="B170" s="165"/>
      <c r="C170" s="165"/>
      <c r="D170" s="166"/>
      <c r="E170" s="165"/>
      <c r="F170" s="165"/>
      <c r="G170" s="165"/>
      <c r="H170" s="165"/>
      <c r="I170" s="302"/>
      <c r="J170" s="165"/>
      <c r="K170" s="166"/>
      <c r="L170" s="166"/>
      <c r="M170" s="166"/>
      <c r="N170" s="166"/>
      <c r="O170" s="165"/>
      <c r="P170" s="167" t="str">
        <f>IF(O170="","",IF(COUNTIF($O$1:O170,"&gt;-0.01")&gt;150,"",COUNTIF($O$1:O170,"&gt;-0.01")))</f>
        <v/>
      </c>
      <c r="Q170" s="168" t="str">
        <f t="shared" si="2"/>
        <v/>
      </c>
      <c r="R170" s="168" t="str">
        <f>IFERROR(VLOOKUP(P:P,Rates!AJ:AK,2,FALSE),"")</f>
        <v/>
      </c>
    </row>
    <row r="171" spans="1:18">
      <c r="A171" s="165"/>
      <c r="B171" s="165"/>
      <c r="C171" s="165"/>
      <c r="D171" s="166"/>
      <c r="E171" s="165"/>
      <c r="F171" s="165"/>
      <c r="G171" s="165"/>
      <c r="H171" s="165"/>
      <c r="I171" s="302"/>
      <c r="J171" s="165"/>
      <c r="K171" s="166"/>
      <c r="L171" s="166"/>
      <c r="M171" s="166"/>
      <c r="N171" s="166"/>
      <c r="O171" s="165"/>
      <c r="P171" s="167" t="str">
        <f>IF(O171="","",IF(COUNTIF($O$1:O171,"&gt;-0.01")&gt;150,"",COUNTIF($O$1:O171,"&gt;-0.01")))</f>
        <v/>
      </c>
      <c r="Q171" s="168" t="str">
        <f t="shared" si="2"/>
        <v/>
      </c>
      <c r="R171" s="168" t="str">
        <f>IFERROR(VLOOKUP(P:P,Rates!AJ:AK,2,FALSE),"")</f>
        <v/>
      </c>
    </row>
    <row r="172" spans="1:18">
      <c r="A172" s="165"/>
      <c r="B172" s="165"/>
      <c r="C172" s="165"/>
      <c r="D172" s="166"/>
      <c r="E172" s="165"/>
      <c r="F172" s="165"/>
      <c r="G172" s="165"/>
      <c r="H172" s="165"/>
      <c r="I172" s="302"/>
      <c r="J172" s="165"/>
      <c r="K172" s="166"/>
      <c r="L172" s="166"/>
      <c r="M172" s="166"/>
      <c r="N172" s="166"/>
      <c r="O172" s="165"/>
      <c r="P172" s="167" t="str">
        <f>IF(O172="","",IF(COUNTIF($O$1:O172,"&gt;-0.01")&gt;150,"",COUNTIF($O$1:O172,"&gt;-0.01")))</f>
        <v/>
      </c>
      <c r="Q172" s="168" t="str">
        <f t="shared" si="2"/>
        <v/>
      </c>
      <c r="R172" s="168" t="str">
        <f>IFERROR(VLOOKUP(P:P,Rates!AJ:AK,2,FALSE),"")</f>
        <v/>
      </c>
    </row>
    <row r="173" spans="1:18">
      <c r="A173" s="165"/>
      <c r="B173" s="165"/>
      <c r="C173" s="165"/>
      <c r="D173" s="166"/>
      <c r="E173" s="165"/>
      <c r="F173" s="165"/>
      <c r="G173" s="165"/>
      <c r="H173" s="165"/>
      <c r="I173" s="302"/>
      <c r="J173" s="165"/>
      <c r="K173" s="166"/>
      <c r="L173" s="166"/>
      <c r="M173" s="166"/>
      <c r="N173" s="166"/>
      <c r="O173" s="165"/>
      <c r="P173" s="167" t="str">
        <f>IF(O173="","",IF(COUNTIF($O$1:O173,"&gt;-0.01")&gt;150,"",COUNTIF($O$1:O173,"&gt;-0.01")))</f>
        <v/>
      </c>
      <c r="Q173" s="168" t="str">
        <f t="shared" si="2"/>
        <v/>
      </c>
      <c r="R173" s="168" t="str">
        <f>IFERROR(VLOOKUP(P:P,Rates!AJ:AK,2,FALSE),"")</f>
        <v/>
      </c>
    </row>
    <row r="174" spans="1:18">
      <c r="A174" s="165"/>
      <c r="B174" s="165"/>
      <c r="C174" s="165"/>
      <c r="D174" s="166"/>
      <c r="E174" s="165"/>
      <c r="F174" s="165"/>
      <c r="G174" s="165"/>
      <c r="H174" s="165"/>
      <c r="I174" s="302"/>
      <c r="J174" s="165"/>
      <c r="K174" s="166"/>
      <c r="L174" s="166"/>
      <c r="M174" s="166"/>
      <c r="N174" s="166"/>
      <c r="O174" s="165"/>
      <c r="P174" s="167" t="str">
        <f>IF(O174="","",IF(COUNTIF($O$1:O174,"&gt;-0.01")&gt;150,"",COUNTIF($O$1:O174,"&gt;-0.01")))</f>
        <v/>
      </c>
      <c r="Q174" s="168" t="str">
        <f t="shared" si="2"/>
        <v/>
      </c>
      <c r="R174" s="168" t="str">
        <f>IFERROR(VLOOKUP(P:P,Rates!AJ:AK,2,FALSE),"")</f>
        <v/>
      </c>
    </row>
    <row r="175" spans="1:18">
      <c r="A175" s="165"/>
      <c r="B175" s="165"/>
      <c r="C175" s="165"/>
      <c r="D175" s="166"/>
      <c r="E175" s="165"/>
      <c r="F175" s="165"/>
      <c r="G175" s="165"/>
      <c r="H175" s="165"/>
      <c r="I175" s="302"/>
      <c r="J175" s="165"/>
      <c r="K175" s="166"/>
      <c r="L175" s="166"/>
      <c r="M175" s="166"/>
      <c r="N175" s="166"/>
      <c r="O175" s="165"/>
      <c r="P175" s="167" t="str">
        <f>IF(O175="","",IF(COUNTIF($O$1:O175,"&gt;-0.01")&gt;150,"",COUNTIF($O$1:O175,"&gt;-0.01")))</f>
        <v/>
      </c>
      <c r="Q175" s="168" t="str">
        <f t="shared" si="2"/>
        <v/>
      </c>
      <c r="R175" s="168" t="str">
        <f>IFERROR(VLOOKUP(P:P,Rates!AJ:AK,2,FALSE),"")</f>
        <v/>
      </c>
    </row>
    <row r="176" spans="1:18">
      <c r="A176" s="165"/>
      <c r="B176" s="165"/>
      <c r="C176" s="165"/>
      <c r="D176" s="166"/>
      <c r="E176" s="165"/>
      <c r="F176" s="165"/>
      <c r="G176" s="165"/>
      <c r="H176" s="165"/>
      <c r="I176" s="302"/>
      <c r="J176" s="165"/>
      <c r="K176" s="166"/>
      <c r="L176" s="166"/>
      <c r="M176" s="166"/>
      <c r="N176" s="166"/>
      <c r="O176" s="165"/>
      <c r="P176" s="167" t="str">
        <f>IF(O176="","",IF(COUNTIF($O$1:O176,"&gt;-0.01")&gt;150,"",COUNTIF($O$1:O176,"&gt;-0.01")))</f>
        <v/>
      </c>
      <c r="Q176" s="168" t="str">
        <f t="shared" si="2"/>
        <v/>
      </c>
      <c r="R176" s="168" t="str">
        <f>IFERROR(VLOOKUP(P:P,Rates!AJ:AK,2,FALSE),"")</f>
        <v/>
      </c>
    </row>
    <row r="177" spans="1:18">
      <c r="A177" s="165"/>
      <c r="B177" s="165"/>
      <c r="C177" s="165"/>
      <c r="D177" s="166"/>
      <c r="E177" s="165"/>
      <c r="F177" s="165"/>
      <c r="G177" s="165"/>
      <c r="H177" s="165"/>
      <c r="I177" s="302"/>
      <c r="J177" s="165"/>
      <c r="K177" s="166"/>
      <c r="L177" s="166"/>
      <c r="M177" s="166"/>
      <c r="N177" s="166"/>
      <c r="O177" s="165"/>
      <c r="P177" s="167" t="str">
        <f>IF(O177="","",IF(COUNTIF($O$1:O177,"&gt;-0.01")&gt;150,"",COUNTIF($O$1:O177,"&gt;-0.01")))</f>
        <v/>
      </c>
      <c r="Q177" s="168" t="str">
        <f t="shared" si="2"/>
        <v/>
      </c>
      <c r="R177" s="168" t="str">
        <f>IFERROR(VLOOKUP(P:P,Rates!AJ:AK,2,FALSE),"")</f>
        <v/>
      </c>
    </row>
    <row r="178" spans="1:18">
      <c r="A178" s="165"/>
      <c r="B178" s="165"/>
      <c r="C178" s="165"/>
      <c r="D178" s="166"/>
      <c r="E178" s="165"/>
      <c r="F178" s="165"/>
      <c r="G178" s="165"/>
      <c r="H178" s="165"/>
      <c r="I178" s="302"/>
      <c r="J178" s="165"/>
      <c r="K178" s="166"/>
      <c r="L178" s="166"/>
      <c r="M178" s="166"/>
      <c r="N178" s="166"/>
      <c r="O178" s="165"/>
      <c r="P178" s="167" t="str">
        <f>IF(O178="","",IF(COUNTIF($O$1:O178,"&gt;-0.01")&gt;150,"",COUNTIF($O$1:O178,"&gt;-0.01")))</f>
        <v/>
      </c>
      <c r="Q178" s="168" t="str">
        <f t="shared" si="2"/>
        <v/>
      </c>
      <c r="R178" s="168" t="str">
        <f>IFERROR(VLOOKUP(P:P,Rates!AJ:AK,2,FALSE),"")</f>
        <v/>
      </c>
    </row>
    <row r="179" spans="1:18">
      <c r="A179" s="165"/>
      <c r="B179" s="165"/>
      <c r="C179" s="165"/>
      <c r="D179" s="166"/>
      <c r="E179" s="165"/>
      <c r="F179" s="165"/>
      <c r="G179" s="165"/>
      <c r="H179" s="165"/>
      <c r="I179" s="302"/>
      <c r="J179" s="165"/>
      <c r="K179" s="166"/>
      <c r="L179" s="166"/>
      <c r="M179" s="166"/>
      <c r="N179" s="166"/>
      <c r="O179" s="165"/>
      <c r="P179" s="167" t="str">
        <f>IF(O179="","",IF(COUNTIF($O$1:O179,"&gt;-0.01")&gt;150,"",COUNTIF($O$1:O179,"&gt;-0.01")))</f>
        <v/>
      </c>
      <c r="Q179" s="168" t="str">
        <f t="shared" si="2"/>
        <v/>
      </c>
      <c r="R179" s="168" t="str">
        <f>IFERROR(VLOOKUP(P:P,Rates!AJ:AK,2,FALSE),"")</f>
        <v/>
      </c>
    </row>
    <row r="180" spans="1:18">
      <c r="A180" s="165"/>
      <c r="B180" s="165"/>
      <c r="C180" s="165"/>
      <c r="D180" s="166"/>
      <c r="E180" s="165"/>
      <c r="F180" s="165"/>
      <c r="G180" s="165"/>
      <c r="H180" s="165"/>
      <c r="I180" s="302"/>
      <c r="J180" s="165"/>
      <c r="K180" s="166"/>
      <c r="L180" s="166"/>
      <c r="M180" s="166"/>
      <c r="N180" s="166"/>
      <c r="O180" s="165"/>
      <c r="P180" s="167" t="str">
        <f>IF(O180="","",IF(COUNTIF($O$1:O180,"&gt;-0.01")&gt;150,"",COUNTIF($O$1:O180,"&gt;-0.01")))</f>
        <v/>
      </c>
      <c r="Q180" s="168" t="str">
        <f t="shared" si="2"/>
        <v/>
      </c>
      <c r="R180" s="168" t="str">
        <f>IFERROR(VLOOKUP(P:P,Rates!AJ:AK,2,FALSE),"")</f>
        <v/>
      </c>
    </row>
    <row r="181" spans="1:18">
      <c r="A181" s="165"/>
      <c r="B181" s="165"/>
      <c r="C181" s="165"/>
      <c r="D181" s="166"/>
      <c r="E181" s="165"/>
      <c r="F181" s="165"/>
      <c r="G181" s="165"/>
      <c r="H181" s="165"/>
      <c r="I181" s="302"/>
      <c r="J181" s="165"/>
      <c r="K181" s="166"/>
      <c r="L181" s="166"/>
      <c r="M181" s="166"/>
      <c r="N181" s="166"/>
      <c r="O181" s="165"/>
      <c r="P181" s="167" t="str">
        <f>IF(O181="","",IF(COUNTIF($O$1:O181,"&gt;-0.01")&gt;150,"",COUNTIF($O$1:O181,"&gt;-0.01")))</f>
        <v/>
      </c>
      <c r="Q181" s="168" t="str">
        <f t="shared" si="2"/>
        <v/>
      </c>
      <c r="R181" s="168" t="str">
        <f>IFERROR(VLOOKUP(P:P,Rates!AJ:AK,2,FALSE),"")</f>
        <v/>
      </c>
    </row>
    <row r="182" spans="1:18">
      <c r="A182" s="165"/>
      <c r="B182" s="165"/>
      <c r="C182" s="165"/>
      <c r="D182" s="166"/>
      <c r="E182" s="165"/>
      <c r="F182" s="165"/>
      <c r="G182" s="165"/>
      <c r="H182" s="165"/>
      <c r="I182" s="302"/>
      <c r="J182" s="165"/>
      <c r="K182" s="166"/>
      <c r="L182" s="166"/>
      <c r="M182" s="166"/>
      <c r="N182" s="166"/>
      <c r="O182" s="165"/>
      <c r="P182" s="167" t="str">
        <f>IF(O182="","",IF(COUNTIF($O$1:O182,"&gt;-0.01")&gt;150,"",COUNTIF($O$1:O182,"&gt;-0.01")))</f>
        <v/>
      </c>
      <c r="Q182" s="168" t="str">
        <f t="shared" si="2"/>
        <v/>
      </c>
      <c r="R182" s="168" t="str">
        <f>IFERROR(VLOOKUP(P:P,Rates!AJ:AK,2,FALSE),"")</f>
        <v/>
      </c>
    </row>
    <row r="183" spans="1:18">
      <c r="A183" s="165"/>
      <c r="B183" s="165"/>
      <c r="C183" s="165"/>
      <c r="D183" s="166"/>
      <c r="E183" s="165"/>
      <c r="F183" s="165"/>
      <c r="G183" s="165"/>
      <c r="H183" s="165"/>
      <c r="I183" s="302"/>
      <c r="J183" s="165"/>
      <c r="K183" s="166"/>
      <c r="L183" s="166"/>
      <c r="M183" s="166"/>
      <c r="N183" s="166"/>
      <c r="O183" s="165"/>
      <c r="P183" s="167" t="str">
        <f>IF(O183="","",IF(COUNTIF($O$1:O183,"&gt;-0.01")&gt;150,"",COUNTIF($O$1:O183,"&gt;-0.01")))</f>
        <v/>
      </c>
      <c r="Q183" s="168" t="str">
        <f t="shared" si="2"/>
        <v/>
      </c>
      <c r="R183" s="168" t="str">
        <f>IFERROR(VLOOKUP(P:P,Rates!AJ:AK,2,FALSE),"")</f>
        <v/>
      </c>
    </row>
    <row r="184" spans="1:18">
      <c r="A184" s="165"/>
      <c r="B184" s="165"/>
      <c r="C184" s="165"/>
      <c r="D184" s="166"/>
      <c r="E184" s="165"/>
      <c r="F184" s="165"/>
      <c r="G184" s="165"/>
      <c r="H184" s="165"/>
      <c r="I184" s="302"/>
      <c r="J184" s="165"/>
      <c r="K184" s="166"/>
      <c r="L184" s="166"/>
      <c r="M184" s="166"/>
      <c r="N184" s="166"/>
      <c r="O184" s="165"/>
      <c r="P184" s="167" t="str">
        <f>IF(O184="","",IF(COUNTIF($O$1:O184,"&gt;-0.01")&gt;150,"",COUNTIF($O$1:O184,"&gt;-0.01")))</f>
        <v/>
      </c>
      <c r="Q184" s="168" t="str">
        <f t="shared" si="2"/>
        <v/>
      </c>
      <c r="R184" s="168" t="str">
        <f>IFERROR(VLOOKUP(P:P,Rates!AJ:AK,2,FALSE),"")</f>
        <v/>
      </c>
    </row>
    <row r="185" spans="1:18">
      <c r="A185" s="165"/>
      <c r="B185" s="165"/>
      <c r="C185" s="165"/>
      <c r="D185" s="166"/>
      <c r="E185" s="165"/>
      <c r="F185" s="165"/>
      <c r="G185" s="165"/>
      <c r="H185" s="165"/>
      <c r="I185" s="302"/>
      <c r="J185" s="165"/>
      <c r="K185" s="166"/>
      <c r="L185" s="166"/>
      <c r="M185" s="166"/>
      <c r="N185" s="166"/>
      <c r="O185" s="165"/>
      <c r="P185" s="167" t="str">
        <f>IF(O185="","",IF(COUNTIF($O$1:O185,"&gt;-0.01")&gt;150,"",COUNTIF($O$1:O185,"&gt;-0.01")))</f>
        <v/>
      </c>
      <c r="Q185" s="168" t="str">
        <f t="shared" si="2"/>
        <v/>
      </c>
      <c r="R185" s="168" t="str">
        <f>IFERROR(VLOOKUP(P:P,Rates!AJ:AK,2,FALSE),"")</f>
        <v/>
      </c>
    </row>
    <row r="186" spans="1:18">
      <c r="A186" s="165"/>
      <c r="B186" s="165"/>
      <c r="C186" s="165"/>
      <c r="D186" s="166"/>
      <c r="E186" s="165"/>
      <c r="F186" s="165"/>
      <c r="G186" s="165"/>
      <c r="H186" s="165"/>
      <c r="I186" s="302"/>
      <c r="J186" s="165"/>
      <c r="K186" s="166"/>
      <c r="L186" s="166"/>
      <c r="M186" s="166"/>
      <c r="N186" s="166"/>
      <c r="O186" s="165"/>
      <c r="P186" s="167" t="str">
        <f>IF(O186="","",IF(COUNTIF($O$1:O186,"&gt;-0.01")&gt;150,"",COUNTIF($O$1:O186,"&gt;-0.01")))</f>
        <v/>
      </c>
      <c r="Q186" s="168" t="str">
        <f t="shared" si="2"/>
        <v/>
      </c>
      <c r="R186" s="168" t="str">
        <f>IFERROR(VLOOKUP(P:P,Rates!AJ:AK,2,FALSE),"")</f>
        <v/>
      </c>
    </row>
    <row r="187" spans="1:18">
      <c r="A187" s="165"/>
      <c r="B187" s="165"/>
      <c r="C187" s="165"/>
      <c r="D187" s="166"/>
      <c r="E187" s="165"/>
      <c r="F187" s="165"/>
      <c r="G187" s="165"/>
      <c r="H187" s="165"/>
      <c r="I187" s="302"/>
      <c r="J187" s="165"/>
      <c r="K187" s="166"/>
      <c r="L187" s="166"/>
      <c r="M187" s="166"/>
      <c r="N187" s="166"/>
      <c r="O187" s="165"/>
      <c r="P187" s="167" t="str">
        <f>IF(O187="","",IF(COUNTIF($O$1:O187,"&gt;-0.01")&gt;150,"",COUNTIF($O$1:O187,"&gt;-0.01")))</f>
        <v/>
      </c>
      <c r="Q187" s="168" t="str">
        <f t="shared" si="2"/>
        <v/>
      </c>
      <c r="R187" s="168" t="str">
        <f>IFERROR(VLOOKUP(P:P,Rates!AJ:AK,2,FALSE),"")</f>
        <v/>
      </c>
    </row>
    <row r="188" spans="1:18">
      <c r="A188" s="165"/>
      <c r="B188" s="165"/>
      <c r="C188" s="165"/>
      <c r="D188" s="166"/>
      <c r="E188" s="165"/>
      <c r="F188" s="165"/>
      <c r="G188" s="165"/>
      <c r="H188" s="165"/>
      <c r="I188" s="302"/>
      <c r="J188" s="165"/>
      <c r="K188" s="166"/>
      <c r="L188" s="166"/>
      <c r="M188" s="166"/>
      <c r="N188" s="166"/>
      <c r="O188" s="165"/>
      <c r="P188" s="167" t="str">
        <f>IF(O188="","",IF(COUNTIF($O$1:O188,"&gt;-0.01")&gt;150,"",COUNTIF($O$1:O188,"&gt;-0.01")))</f>
        <v/>
      </c>
      <c r="Q188" s="168" t="str">
        <f t="shared" si="2"/>
        <v/>
      </c>
      <c r="R188" s="168" t="str">
        <f>IFERROR(VLOOKUP(P:P,Rates!AJ:AK,2,FALSE),"")</f>
        <v/>
      </c>
    </row>
    <row r="189" spans="1:18">
      <c r="A189" s="165"/>
      <c r="B189" s="165"/>
      <c r="C189" s="165"/>
      <c r="D189" s="166"/>
      <c r="E189" s="165"/>
      <c r="F189" s="165"/>
      <c r="G189" s="165"/>
      <c r="H189" s="165"/>
      <c r="I189" s="302"/>
      <c r="J189" s="165"/>
      <c r="K189" s="166"/>
      <c r="L189" s="166"/>
      <c r="M189" s="166"/>
      <c r="N189" s="166"/>
      <c r="O189" s="165"/>
      <c r="P189" s="167" t="str">
        <f>IF(O189="","",IF(COUNTIF($O$1:O189,"&gt;-0.01")&gt;150,"",COUNTIF($O$1:O189,"&gt;-0.01")))</f>
        <v/>
      </c>
      <c r="Q189" s="168" t="str">
        <f t="shared" si="2"/>
        <v/>
      </c>
      <c r="R189" s="168" t="str">
        <f>IFERROR(VLOOKUP(P:P,Rates!AJ:AK,2,FALSE),"")</f>
        <v/>
      </c>
    </row>
    <row r="190" spans="1:18">
      <c r="A190" s="165"/>
      <c r="B190" s="165"/>
      <c r="C190" s="165"/>
      <c r="D190" s="166"/>
      <c r="E190" s="165"/>
      <c r="F190" s="165"/>
      <c r="G190" s="165"/>
      <c r="H190" s="165"/>
      <c r="I190" s="302"/>
      <c r="J190" s="165"/>
      <c r="K190" s="166"/>
      <c r="L190" s="166"/>
      <c r="M190" s="166"/>
      <c r="N190" s="166"/>
      <c r="O190" s="165"/>
      <c r="P190" s="167" t="str">
        <f>IF(O190="","",IF(COUNTIF($O$1:O190,"&gt;-0.01")&gt;150,"",COUNTIF($O$1:O190,"&gt;-0.01")))</f>
        <v/>
      </c>
      <c r="Q190" s="168" t="str">
        <f t="shared" si="2"/>
        <v/>
      </c>
      <c r="R190" s="168" t="str">
        <f>IFERROR(VLOOKUP(P:P,Rates!AJ:AK,2,FALSE),"")</f>
        <v/>
      </c>
    </row>
    <row r="191" spans="1:18">
      <c r="A191" s="165"/>
      <c r="B191" s="165"/>
      <c r="C191" s="165"/>
      <c r="D191" s="166"/>
      <c r="E191" s="165"/>
      <c r="F191" s="165"/>
      <c r="G191" s="165"/>
      <c r="H191" s="165"/>
      <c r="I191" s="302"/>
      <c r="J191" s="165"/>
      <c r="K191" s="166"/>
      <c r="L191" s="166"/>
      <c r="M191" s="166"/>
      <c r="N191" s="166"/>
      <c r="O191" s="165"/>
      <c r="P191" s="167" t="str">
        <f>IF(O191="","",IF(COUNTIF($O$1:O191,"&gt;-0.01")&gt;150,"",COUNTIF($O$1:O191,"&gt;-0.01")))</f>
        <v/>
      </c>
      <c r="Q191" s="168" t="str">
        <f t="shared" si="2"/>
        <v/>
      </c>
      <c r="R191" s="168" t="str">
        <f>IFERROR(VLOOKUP(P:P,Rates!AJ:AK,2,FALSE),"")</f>
        <v/>
      </c>
    </row>
    <row r="192" spans="1:18">
      <c r="A192" s="165"/>
      <c r="B192" s="165"/>
      <c r="C192" s="165"/>
      <c r="D192" s="166"/>
      <c r="E192" s="165"/>
      <c r="F192" s="165"/>
      <c r="G192" s="165"/>
      <c r="H192" s="165"/>
      <c r="I192" s="302"/>
      <c r="J192" s="165"/>
      <c r="K192" s="166"/>
      <c r="L192" s="166"/>
      <c r="M192" s="166"/>
      <c r="N192" s="166"/>
      <c r="O192" s="165"/>
      <c r="P192" s="167" t="str">
        <f>IF(O192="","",IF(COUNTIF($O$1:O192,"&gt;-0.01")&gt;150,"",COUNTIF($O$1:O192,"&gt;-0.01")))</f>
        <v/>
      </c>
      <c r="Q192" s="168" t="str">
        <f t="shared" si="2"/>
        <v/>
      </c>
      <c r="R192" s="168" t="str">
        <f>IFERROR(VLOOKUP(P:P,Rates!AJ:AK,2,FALSE),"")</f>
        <v/>
      </c>
    </row>
    <row r="193" spans="1:18">
      <c r="A193" s="165"/>
      <c r="B193" s="165"/>
      <c r="C193" s="165"/>
      <c r="D193" s="166"/>
      <c r="E193" s="165"/>
      <c r="F193" s="165"/>
      <c r="G193" s="165"/>
      <c r="H193" s="165"/>
      <c r="I193" s="302"/>
      <c r="J193" s="165"/>
      <c r="K193" s="166"/>
      <c r="L193" s="166"/>
      <c r="M193" s="166"/>
      <c r="N193" s="166"/>
      <c r="O193" s="165"/>
      <c r="P193" s="167" t="str">
        <f>IF(O193="","",IF(COUNTIF($O$1:O193,"&gt;-0.01")&gt;150,"",COUNTIF($O$1:O193,"&gt;-0.01")))</f>
        <v/>
      </c>
      <c r="Q193" s="168" t="str">
        <f t="shared" si="2"/>
        <v/>
      </c>
      <c r="R193" s="168" t="str">
        <f>IFERROR(VLOOKUP(P:P,Rates!AJ:AK,2,FALSE),"")</f>
        <v/>
      </c>
    </row>
    <row r="194" spans="1:18">
      <c r="A194" s="165"/>
      <c r="B194" s="165"/>
      <c r="C194" s="165"/>
      <c r="D194" s="166"/>
      <c r="E194" s="165"/>
      <c r="F194" s="165"/>
      <c r="G194" s="165"/>
      <c r="H194" s="165"/>
      <c r="I194" s="302"/>
      <c r="J194" s="165"/>
      <c r="K194" s="166"/>
      <c r="L194" s="166"/>
      <c r="M194" s="166"/>
      <c r="N194" s="166"/>
      <c r="O194" s="165"/>
      <c r="P194" s="167" t="str">
        <f>IF(O194="","",IF(COUNTIF($O$1:O194,"&gt;-0.01")&gt;150,"",COUNTIF($O$1:O194,"&gt;-0.01")))</f>
        <v/>
      </c>
      <c r="Q194" s="168" t="str">
        <f t="shared" si="2"/>
        <v/>
      </c>
      <c r="R194" s="168" t="str">
        <f>IFERROR(VLOOKUP(P:P,Rates!AJ:AK,2,FALSE),"")</f>
        <v/>
      </c>
    </row>
    <row r="195" spans="1:18">
      <c r="A195" s="165"/>
      <c r="B195" s="165"/>
      <c r="C195" s="165"/>
      <c r="D195" s="166"/>
      <c r="E195" s="165"/>
      <c r="F195" s="165"/>
      <c r="G195" s="165"/>
      <c r="H195" s="165"/>
      <c r="I195" s="302"/>
      <c r="J195" s="165"/>
      <c r="K195" s="166"/>
      <c r="L195" s="166"/>
      <c r="M195" s="166"/>
      <c r="N195" s="166"/>
      <c r="O195" s="165"/>
      <c r="P195" s="167" t="str">
        <f>IF(O195="","",IF(COUNTIF($O$1:O195,"&gt;-0.01")&gt;150,"",COUNTIF($O$1:O195,"&gt;-0.01")))</f>
        <v/>
      </c>
      <c r="Q195" s="168" t="str">
        <f t="shared" si="2"/>
        <v/>
      </c>
      <c r="R195" s="168" t="str">
        <f>IFERROR(VLOOKUP(P:P,Rates!AJ:AK,2,FALSE),"")</f>
        <v/>
      </c>
    </row>
    <row r="196" spans="1:18">
      <c r="A196" s="165"/>
      <c r="B196" s="165"/>
      <c r="C196" s="165"/>
      <c r="D196" s="166"/>
      <c r="E196" s="165"/>
      <c r="F196" s="165"/>
      <c r="G196" s="165"/>
      <c r="H196" s="165"/>
      <c r="I196" s="302"/>
      <c r="J196" s="165"/>
      <c r="K196" s="166"/>
      <c r="L196" s="166"/>
      <c r="M196" s="166"/>
      <c r="N196" s="166"/>
      <c r="O196" s="165"/>
      <c r="P196" s="167" t="str">
        <f>IF(O196="","",IF(COUNTIF($O$1:O196,"&gt;-0.01")&gt;150,"",COUNTIF($O$1:O196,"&gt;-0.01")))</f>
        <v/>
      </c>
      <c r="Q196" s="168" t="str">
        <f t="shared" ref="Q196:Q225" si="3">IFERROR(R196*0.8,"")</f>
        <v/>
      </c>
      <c r="R196" s="168" t="str">
        <f>IFERROR(VLOOKUP(P:P,Rates!AJ:AK,2,FALSE),"")</f>
        <v/>
      </c>
    </row>
    <row r="197" spans="1:18">
      <c r="A197" s="165"/>
      <c r="B197" s="165"/>
      <c r="C197" s="165"/>
      <c r="D197" s="166"/>
      <c r="E197" s="165"/>
      <c r="F197" s="165"/>
      <c r="G197" s="165"/>
      <c r="H197" s="165"/>
      <c r="I197" s="302"/>
      <c r="J197" s="165"/>
      <c r="K197" s="166"/>
      <c r="L197" s="166"/>
      <c r="M197" s="166"/>
      <c r="N197" s="166"/>
      <c r="O197" s="165"/>
      <c r="P197" s="167" t="str">
        <f>IF(O197="","",IF(COUNTIF($O$1:O197,"&gt;-0.01")&gt;150,"",COUNTIF($O$1:O197,"&gt;-0.01")))</f>
        <v/>
      </c>
      <c r="Q197" s="168" t="str">
        <f t="shared" si="3"/>
        <v/>
      </c>
      <c r="R197" s="168" t="str">
        <f>IFERROR(VLOOKUP(P:P,Rates!AJ:AK,2,FALSE),"")</f>
        <v/>
      </c>
    </row>
    <row r="198" spans="1:18">
      <c r="A198" s="165"/>
      <c r="B198" s="165"/>
      <c r="C198" s="165"/>
      <c r="D198" s="166"/>
      <c r="E198" s="165"/>
      <c r="F198" s="165"/>
      <c r="G198" s="165"/>
      <c r="H198" s="165"/>
      <c r="I198" s="302"/>
      <c r="J198" s="165"/>
      <c r="K198" s="166"/>
      <c r="L198" s="166"/>
      <c r="M198" s="166"/>
      <c r="N198" s="166"/>
      <c r="O198" s="165"/>
      <c r="P198" s="167" t="str">
        <f>IF(O198="","",IF(COUNTIF($O$1:O198,"&gt;-0.01")&gt;150,"",COUNTIF($O$1:O198,"&gt;-0.01")))</f>
        <v/>
      </c>
      <c r="Q198" s="168" t="str">
        <f t="shared" si="3"/>
        <v/>
      </c>
      <c r="R198" s="168" t="str">
        <f>IFERROR(VLOOKUP(P:P,Rates!AJ:AK,2,FALSE),"")</f>
        <v/>
      </c>
    </row>
    <row r="199" spans="1:18">
      <c r="A199" s="165"/>
      <c r="B199" s="165"/>
      <c r="C199" s="165"/>
      <c r="D199" s="166"/>
      <c r="E199" s="165"/>
      <c r="F199" s="165"/>
      <c r="G199" s="165"/>
      <c r="H199" s="165"/>
      <c r="I199" s="302"/>
      <c r="J199" s="165"/>
      <c r="K199" s="166"/>
      <c r="L199" s="166"/>
      <c r="M199" s="166"/>
      <c r="N199" s="166"/>
      <c r="O199" s="165"/>
      <c r="P199" s="167" t="str">
        <f>IF(O199="","",IF(COUNTIF($O$1:O199,"&gt;-0.01")&gt;150,"",COUNTIF($O$1:O199,"&gt;-0.01")))</f>
        <v/>
      </c>
      <c r="Q199" s="168" t="str">
        <f t="shared" si="3"/>
        <v/>
      </c>
      <c r="R199" s="168" t="str">
        <f>IFERROR(VLOOKUP(P:P,Rates!AJ:AK,2,FALSE),"")</f>
        <v/>
      </c>
    </row>
    <row r="200" spans="1:18">
      <c r="A200" s="165"/>
      <c r="B200" s="165"/>
      <c r="C200" s="165"/>
      <c r="D200" s="166"/>
      <c r="E200" s="165"/>
      <c r="F200" s="165"/>
      <c r="G200" s="165"/>
      <c r="H200" s="165"/>
      <c r="I200" s="302"/>
      <c r="J200" s="165"/>
      <c r="K200" s="166"/>
      <c r="L200" s="166"/>
      <c r="M200" s="166"/>
      <c r="N200" s="166"/>
      <c r="O200" s="165"/>
      <c r="P200" s="167" t="str">
        <f>IF(O200="","",IF(COUNTIF($O$1:O200,"&gt;-0.01")&gt;150,"",COUNTIF($O$1:O200,"&gt;-0.01")))</f>
        <v/>
      </c>
      <c r="Q200" s="168" t="str">
        <f t="shared" si="3"/>
        <v/>
      </c>
      <c r="R200" s="168" t="str">
        <f>IFERROR(VLOOKUP(P:P,Rates!AJ:AK,2,FALSE),"")</f>
        <v/>
      </c>
    </row>
    <row r="201" spans="1:18">
      <c r="A201" s="165"/>
      <c r="B201" s="165"/>
      <c r="C201" s="165"/>
      <c r="D201" s="166"/>
      <c r="E201" s="165"/>
      <c r="F201" s="165"/>
      <c r="G201" s="165"/>
      <c r="H201" s="165"/>
      <c r="I201" s="302"/>
      <c r="J201" s="165"/>
      <c r="K201" s="166"/>
      <c r="L201" s="166"/>
      <c r="M201" s="166"/>
      <c r="N201" s="166"/>
      <c r="O201" s="165"/>
      <c r="P201" s="167" t="str">
        <f>IF(O201="","",IF(COUNTIF($O$1:O201,"&gt;-0.01")&gt;150,"",COUNTIF($O$1:O201,"&gt;-0.01")))</f>
        <v/>
      </c>
      <c r="Q201" s="168" t="str">
        <f t="shared" si="3"/>
        <v/>
      </c>
      <c r="R201" s="168" t="str">
        <f>IFERROR(VLOOKUP(P:P,Rates!AJ:AK,2,FALSE),"")</f>
        <v/>
      </c>
    </row>
    <row r="202" spans="1:18">
      <c r="A202" s="165"/>
      <c r="B202" s="165"/>
      <c r="C202" s="165"/>
      <c r="D202" s="166"/>
      <c r="E202" s="165"/>
      <c r="F202" s="165"/>
      <c r="G202" s="165"/>
      <c r="H202" s="165"/>
      <c r="I202" s="302"/>
      <c r="J202" s="165"/>
      <c r="K202" s="166"/>
      <c r="L202" s="166"/>
      <c r="M202" s="166"/>
      <c r="N202" s="166"/>
      <c r="O202" s="165"/>
      <c r="P202" s="167" t="str">
        <f>IF(O202="","",IF(COUNTIF($O$1:O202,"&gt;-0.01")&gt;150,"",COUNTIF($O$1:O202,"&gt;-0.01")))</f>
        <v/>
      </c>
      <c r="Q202" s="168" t="str">
        <f t="shared" si="3"/>
        <v/>
      </c>
      <c r="R202" s="168" t="str">
        <f>IFERROR(VLOOKUP(P:P,Rates!AJ:AK,2,FALSE),"")</f>
        <v/>
      </c>
    </row>
    <row r="203" spans="1:18">
      <c r="A203" s="165"/>
      <c r="B203" s="165"/>
      <c r="C203" s="165"/>
      <c r="D203" s="166"/>
      <c r="E203" s="165"/>
      <c r="F203" s="165"/>
      <c r="G203" s="165"/>
      <c r="H203" s="165"/>
      <c r="I203" s="302"/>
      <c r="J203" s="165"/>
      <c r="K203" s="166"/>
      <c r="L203" s="166"/>
      <c r="M203" s="166"/>
      <c r="N203" s="166"/>
      <c r="O203" s="165"/>
      <c r="P203" s="167" t="str">
        <f>IF(O203="","",IF(COUNTIF($O$1:O203,"&gt;-0.01")&gt;150,"",COUNTIF($O$1:O203,"&gt;-0.01")))</f>
        <v/>
      </c>
      <c r="Q203" s="168" t="str">
        <f t="shared" si="3"/>
        <v/>
      </c>
      <c r="R203" s="168" t="str">
        <f>IFERROR(VLOOKUP(P:P,Rates!AJ:AK,2,FALSE),"")</f>
        <v/>
      </c>
    </row>
    <row r="204" spans="1:18">
      <c r="A204" s="165"/>
      <c r="B204" s="165"/>
      <c r="C204" s="165"/>
      <c r="D204" s="166"/>
      <c r="E204" s="165"/>
      <c r="F204" s="165"/>
      <c r="G204" s="165"/>
      <c r="H204" s="165"/>
      <c r="I204" s="302"/>
      <c r="J204" s="165"/>
      <c r="K204" s="166"/>
      <c r="L204" s="166"/>
      <c r="M204" s="166"/>
      <c r="N204" s="166"/>
      <c r="O204" s="165"/>
      <c r="P204" s="167" t="str">
        <f>IF(O204="","",IF(COUNTIF($O$1:O204,"&gt;-0.01")&gt;150,"",COUNTIF($O$1:O204,"&gt;-0.01")))</f>
        <v/>
      </c>
      <c r="Q204" s="168" t="str">
        <f t="shared" si="3"/>
        <v/>
      </c>
      <c r="R204" s="168" t="str">
        <f>IFERROR(VLOOKUP(P:P,Rates!AJ:AK,2,FALSE),"")</f>
        <v/>
      </c>
    </row>
    <row r="205" spans="1:18">
      <c r="A205" s="165"/>
      <c r="B205" s="165"/>
      <c r="C205" s="165"/>
      <c r="D205" s="166"/>
      <c r="E205" s="165"/>
      <c r="F205" s="165"/>
      <c r="G205" s="165"/>
      <c r="H205" s="165"/>
      <c r="I205" s="302"/>
      <c r="J205" s="165"/>
      <c r="K205" s="166"/>
      <c r="L205" s="166"/>
      <c r="M205" s="166"/>
      <c r="N205" s="166"/>
      <c r="O205" s="165"/>
      <c r="P205" s="167" t="str">
        <f>IF(O205="","",IF(COUNTIF($O$1:O205,"&gt;-0.01")&gt;150,"",COUNTIF($O$1:O205,"&gt;-0.01")))</f>
        <v/>
      </c>
      <c r="Q205" s="168" t="str">
        <f t="shared" si="3"/>
        <v/>
      </c>
      <c r="R205" s="168" t="str">
        <f>IFERROR(VLOOKUP(P:P,Rates!AJ:AK,2,FALSE),"")</f>
        <v/>
      </c>
    </row>
    <row r="206" spans="1:18">
      <c r="A206" s="165"/>
      <c r="B206" s="165"/>
      <c r="C206" s="165"/>
      <c r="D206" s="166"/>
      <c r="E206" s="165"/>
      <c r="F206" s="165"/>
      <c r="G206" s="165"/>
      <c r="H206" s="165"/>
      <c r="I206" s="302"/>
      <c r="J206" s="165"/>
      <c r="K206" s="166"/>
      <c r="L206" s="166"/>
      <c r="M206" s="166"/>
      <c r="N206" s="166"/>
      <c r="O206" s="165"/>
      <c r="P206" s="167" t="str">
        <f>IF(O206="","",IF(COUNTIF($O$1:O206,"&gt;-0.01")&gt;150,"",COUNTIF($O$1:O206,"&gt;-0.01")))</f>
        <v/>
      </c>
      <c r="Q206" s="168" t="str">
        <f t="shared" si="3"/>
        <v/>
      </c>
      <c r="R206" s="168" t="str">
        <f>IFERROR(VLOOKUP(P:P,Rates!AJ:AK,2,FALSE),"")</f>
        <v/>
      </c>
    </row>
    <row r="207" spans="1:18">
      <c r="A207" s="165"/>
      <c r="B207" s="165"/>
      <c r="C207" s="165"/>
      <c r="D207" s="166"/>
      <c r="E207" s="165"/>
      <c r="F207" s="165"/>
      <c r="G207" s="165"/>
      <c r="H207" s="165"/>
      <c r="I207" s="302"/>
      <c r="J207" s="165"/>
      <c r="K207" s="166"/>
      <c r="L207" s="166"/>
      <c r="M207" s="166"/>
      <c r="N207" s="166"/>
      <c r="O207" s="165"/>
      <c r="P207" s="167" t="str">
        <f>IF(O207="","",IF(COUNTIF($O$1:O207,"&gt;-0.01")&gt;150,"",COUNTIF($O$1:O207,"&gt;-0.01")))</f>
        <v/>
      </c>
      <c r="Q207" s="168" t="str">
        <f t="shared" si="3"/>
        <v/>
      </c>
      <c r="R207" s="168" t="str">
        <f>IFERROR(VLOOKUP(P:P,Rates!AJ:AK,2,FALSE),"")</f>
        <v/>
      </c>
    </row>
    <row r="208" spans="1:18">
      <c r="A208" s="165"/>
      <c r="B208" s="165"/>
      <c r="C208" s="165"/>
      <c r="D208" s="166"/>
      <c r="E208" s="165"/>
      <c r="F208" s="165"/>
      <c r="G208" s="165"/>
      <c r="H208" s="165"/>
      <c r="I208" s="302"/>
      <c r="J208" s="165"/>
      <c r="K208" s="166"/>
      <c r="L208" s="166"/>
      <c r="M208" s="166"/>
      <c r="N208" s="166"/>
      <c r="O208" s="165"/>
      <c r="P208" s="167" t="str">
        <f>IF(O208="","",IF(COUNTIF($O$1:O208,"&gt;-0.01")&gt;150,"",COUNTIF($O$1:O208,"&gt;-0.01")))</f>
        <v/>
      </c>
      <c r="Q208" s="168" t="str">
        <f t="shared" si="3"/>
        <v/>
      </c>
      <c r="R208" s="168" t="str">
        <f>IFERROR(VLOOKUP(P:P,Rates!AJ:AK,2,FALSE),"")</f>
        <v/>
      </c>
    </row>
    <row r="209" spans="1:18">
      <c r="A209" s="165"/>
      <c r="B209" s="165"/>
      <c r="C209" s="165"/>
      <c r="D209" s="166"/>
      <c r="E209" s="165"/>
      <c r="F209" s="165"/>
      <c r="G209" s="165"/>
      <c r="H209" s="165"/>
      <c r="I209" s="302"/>
      <c r="J209" s="165"/>
      <c r="K209" s="166"/>
      <c r="L209" s="166"/>
      <c r="M209" s="166"/>
      <c r="N209" s="166"/>
      <c r="O209" s="165"/>
      <c r="P209" s="167" t="str">
        <f>IF(O209="","",IF(COUNTIF($O$1:O209,"&gt;-0.01")&gt;150,"",COUNTIF($O$1:O209,"&gt;-0.01")))</f>
        <v/>
      </c>
      <c r="Q209" s="168" t="str">
        <f t="shared" si="3"/>
        <v/>
      </c>
      <c r="R209" s="168" t="str">
        <f>IFERROR(VLOOKUP(P:P,Rates!AJ:AK,2,FALSE),"")</f>
        <v/>
      </c>
    </row>
    <row r="210" spans="1:18">
      <c r="A210" s="165"/>
      <c r="B210" s="165"/>
      <c r="C210" s="165"/>
      <c r="D210" s="166"/>
      <c r="E210" s="165"/>
      <c r="F210" s="165"/>
      <c r="G210" s="165"/>
      <c r="H210" s="165"/>
      <c r="I210" s="302"/>
      <c r="J210" s="165"/>
      <c r="K210" s="166"/>
      <c r="L210" s="166"/>
      <c r="M210" s="166"/>
      <c r="N210" s="166"/>
      <c r="O210" s="165"/>
      <c r="P210" s="167" t="str">
        <f>IF(O210="","",IF(COUNTIF($O$1:O210,"&gt;-0.01")&gt;150,"",COUNTIF($O$1:O210,"&gt;-0.01")))</f>
        <v/>
      </c>
      <c r="Q210" s="168" t="str">
        <f t="shared" si="3"/>
        <v/>
      </c>
      <c r="R210" s="168" t="str">
        <f>IFERROR(VLOOKUP(P:P,Rates!AJ:AK,2,FALSE),"")</f>
        <v/>
      </c>
    </row>
    <row r="211" spans="1:18">
      <c r="A211" s="165"/>
      <c r="B211" s="165"/>
      <c r="C211" s="165"/>
      <c r="D211" s="166"/>
      <c r="E211" s="165"/>
      <c r="F211" s="165"/>
      <c r="G211" s="165"/>
      <c r="H211" s="165"/>
      <c r="I211" s="302"/>
      <c r="J211" s="165"/>
      <c r="K211" s="166"/>
      <c r="L211" s="166"/>
      <c r="M211" s="166"/>
      <c r="N211" s="166"/>
      <c r="O211" s="165"/>
      <c r="P211" s="167" t="str">
        <f>IF(O211="","",IF(COUNTIF($O$1:O211,"&gt;-0.01")&gt;150,"",COUNTIF($O$1:O211,"&gt;-0.01")))</f>
        <v/>
      </c>
      <c r="Q211" s="168" t="str">
        <f t="shared" si="3"/>
        <v/>
      </c>
      <c r="R211" s="168" t="str">
        <f>IFERROR(VLOOKUP(P:P,Rates!AJ:AK,2,FALSE),"")</f>
        <v/>
      </c>
    </row>
    <row r="212" spans="1:18">
      <c r="A212" s="165"/>
      <c r="B212" s="165"/>
      <c r="C212" s="165"/>
      <c r="D212" s="166"/>
      <c r="E212" s="165"/>
      <c r="F212" s="165"/>
      <c r="G212" s="165"/>
      <c r="H212" s="165"/>
      <c r="I212" s="302"/>
      <c r="J212" s="165"/>
      <c r="K212" s="166"/>
      <c r="L212" s="166"/>
      <c r="M212" s="166"/>
      <c r="N212" s="166"/>
      <c r="O212" s="165"/>
      <c r="P212" s="167" t="str">
        <f>IF(O212="","",IF(COUNTIF($O$1:O212,"&gt;-0.01")&gt;150,"",COUNTIF($O$1:O212,"&gt;-0.01")))</f>
        <v/>
      </c>
      <c r="Q212" s="168" t="str">
        <f t="shared" si="3"/>
        <v/>
      </c>
      <c r="R212" s="168" t="str">
        <f>IFERROR(VLOOKUP(P:P,Rates!AJ:AK,2,FALSE),"")</f>
        <v/>
      </c>
    </row>
    <row r="213" spans="1:18">
      <c r="A213" s="165"/>
      <c r="B213" s="165"/>
      <c r="C213" s="165"/>
      <c r="D213" s="166"/>
      <c r="E213" s="165"/>
      <c r="F213" s="165"/>
      <c r="G213" s="165"/>
      <c r="H213" s="165"/>
      <c r="I213" s="302"/>
      <c r="J213" s="165"/>
      <c r="K213" s="166"/>
      <c r="L213" s="166"/>
      <c r="M213" s="166"/>
      <c r="N213" s="166"/>
      <c r="O213" s="165"/>
      <c r="P213" s="167" t="str">
        <f>IF(O213="","",IF(COUNTIF($O$1:O213,"&gt;-0.01")&gt;150,"",COUNTIF($O$1:O213,"&gt;-0.01")))</f>
        <v/>
      </c>
      <c r="Q213" s="168" t="str">
        <f t="shared" si="3"/>
        <v/>
      </c>
      <c r="R213" s="168" t="str">
        <f>IFERROR(VLOOKUP(P:P,Rates!AJ:AK,2,FALSE),"")</f>
        <v/>
      </c>
    </row>
    <row r="214" spans="1:18">
      <c r="A214" s="165"/>
      <c r="B214" s="165"/>
      <c r="C214" s="165"/>
      <c r="D214" s="166"/>
      <c r="E214" s="165"/>
      <c r="F214" s="165"/>
      <c r="G214" s="165"/>
      <c r="H214" s="165"/>
      <c r="I214" s="302"/>
      <c r="J214" s="165"/>
      <c r="K214" s="166"/>
      <c r="L214" s="166"/>
      <c r="M214" s="166"/>
      <c r="N214" s="166"/>
      <c r="O214" s="165"/>
      <c r="P214" s="167" t="str">
        <f>IF(O214="","",IF(COUNTIF($O$1:O214,"&gt;-0.01")&gt;150,"",COUNTIF($O$1:O214,"&gt;-0.01")))</f>
        <v/>
      </c>
      <c r="Q214" s="168" t="str">
        <f t="shared" si="3"/>
        <v/>
      </c>
      <c r="R214" s="168" t="str">
        <f>IFERROR(VLOOKUP(P:P,Rates!AJ:AK,2,FALSE),"")</f>
        <v/>
      </c>
    </row>
    <row r="215" spans="1:18">
      <c r="A215" s="165"/>
      <c r="B215" s="165"/>
      <c r="C215" s="165"/>
      <c r="D215" s="166"/>
      <c r="E215" s="165"/>
      <c r="F215" s="165"/>
      <c r="G215" s="165"/>
      <c r="H215" s="165"/>
      <c r="I215" s="302"/>
      <c r="J215" s="165"/>
      <c r="K215" s="166"/>
      <c r="L215" s="166"/>
      <c r="M215" s="166"/>
      <c r="N215" s="166"/>
      <c r="O215" s="165"/>
      <c r="P215" s="167" t="str">
        <f>IF(O215="","",IF(COUNTIF($O$1:O215,"&gt;-0.01")&gt;150,"",COUNTIF($O$1:O215,"&gt;-0.01")))</f>
        <v/>
      </c>
      <c r="Q215" s="168" t="str">
        <f t="shared" si="3"/>
        <v/>
      </c>
      <c r="R215" s="168" t="str">
        <f>IFERROR(VLOOKUP(P:P,Rates!AJ:AK,2,FALSE),"")</f>
        <v/>
      </c>
    </row>
    <row r="216" spans="1:18">
      <c r="A216" s="165"/>
      <c r="B216" s="165"/>
      <c r="C216" s="165"/>
      <c r="D216" s="166"/>
      <c r="E216" s="165"/>
      <c r="F216" s="165"/>
      <c r="G216" s="165"/>
      <c r="H216" s="165"/>
      <c r="I216" s="302"/>
      <c r="J216" s="165"/>
      <c r="K216" s="166"/>
      <c r="L216" s="166"/>
      <c r="M216" s="166"/>
      <c r="N216" s="166"/>
      <c r="O216" s="165"/>
      <c r="P216" s="167" t="str">
        <f>IF(O216="","",IF(COUNTIF($O$1:O216,"&gt;-0.01")&gt;150,"",COUNTIF($O$1:O216,"&gt;-0.01")))</f>
        <v/>
      </c>
      <c r="Q216" s="168" t="str">
        <f t="shared" si="3"/>
        <v/>
      </c>
      <c r="R216" s="168" t="str">
        <f>IFERROR(VLOOKUP(P:P,Rates!AJ:AK,2,FALSE),"")</f>
        <v/>
      </c>
    </row>
    <row r="217" spans="1:18">
      <c r="A217" s="165"/>
      <c r="B217" s="165"/>
      <c r="C217" s="165"/>
      <c r="D217" s="166"/>
      <c r="E217" s="165"/>
      <c r="F217" s="165"/>
      <c r="G217" s="165"/>
      <c r="H217" s="165"/>
      <c r="I217" s="302"/>
      <c r="J217" s="165"/>
      <c r="K217" s="166"/>
      <c r="L217" s="166"/>
      <c r="M217" s="166"/>
      <c r="N217" s="166"/>
      <c r="O217" s="165"/>
      <c r="P217" s="167" t="str">
        <f>IF(O217="","",IF(COUNTIF($O$1:O217,"&gt;-0.01")&gt;150,"",COUNTIF($O$1:O217,"&gt;-0.01")))</f>
        <v/>
      </c>
      <c r="Q217" s="168" t="str">
        <f t="shared" si="3"/>
        <v/>
      </c>
      <c r="R217" s="168" t="str">
        <f>IFERROR(VLOOKUP(P:P,Rates!AJ:AK,2,FALSE),"")</f>
        <v/>
      </c>
    </row>
    <row r="218" spans="1:18">
      <c r="A218" s="165"/>
      <c r="B218" s="165"/>
      <c r="C218" s="165"/>
      <c r="D218" s="166"/>
      <c r="E218" s="165"/>
      <c r="F218" s="165"/>
      <c r="G218" s="165"/>
      <c r="H218" s="165"/>
      <c r="I218" s="302"/>
      <c r="J218" s="165"/>
      <c r="K218" s="166"/>
      <c r="L218" s="166"/>
      <c r="M218" s="166"/>
      <c r="N218" s="166"/>
      <c r="O218" s="165"/>
      <c r="P218" s="167" t="str">
        <f>IF(O218="","",IF(COUNTIF($O$1:O218,"&gt;-0.01")&gt;150,"",COUNTIF($O$1:O218,"&gt;-0.01")))</f>
        <v/>
      </c>
      <c r="Q218" s="168" t="str">
        <f t="shared" si="3"/>
        <v/>
      </c>
      <c r="R218" s="168" t="str">
        <f>IFERROR(VLOOKUP(P:P,Rates!AJ:AK,2,FALSE),"")</f>
        <v/>
      </c>
    </row>
    <row r="219" spans="1:18">
      <c r="A219" s="165"/>
      <c r="B219" s="165"/>
      <c r="C219" s="165"/>
      <c r="D219" s="166"/>
      <c r="E219" s="165"/>
      <c r="F219" s="165"/>
      <c r="G219" s="165"/>
      <c r="H219" s="165"/>
      <c r="I219" s="302"/>
      <c r="J219" s="165"/>
      <c r="K219" s="166"/>
      <c r="L219" s="166"/>
      <c r="M219" s="166"/>
      <c r="N219" s="166"/>
      <c r="O219" s="165"/>
      <c r="P219" s="167" t="str">
        <f>IF(O219="","",IF(COUNTIF($O$1:O219,"&gt;-0.01")&gt;150,"",COUNTIF($O$1:O219,"&gt;-0.01")))</f>
        <v/>
      </c>
      <c r="Q219" s="168" t="str">
        <f t="shared" si="3"/>
        <v/>
      </c>
      <c r="R219" s="168" t="str">
        <f>IFERROR(VLOOKUP(P:P,Rates!AJ:AK,2,FALSE),"")</f>
        <v/>
      </c>
    </row>
    <row r="220" spans="1:18">
      <c r="A220" s="165"/>
      <c r="B220" s="165"/>
      <c r="C220" s="165"/>
      <c r="D220" s="166"/>
      <c r="E220" s="165"/>
      <c r="F220" s="165"/>
      <c r="G220" s="165"/>
      <c r="H220" s="165"/>
      <c r="I220" s="302"/>
      <c r="J220" s="165"/>
      <c r="K220" s="166"/>
      <c r="L220" s="166"/>
      <c r="M220" s="166"/>
      <c r="N220" s="166"/>
      <c r="O220" s="165"/>
      <c r="P220" s="167" t="str">
        <f>IF(O220="","",IF(COUNTIF($O$1:O220,"&gt;-0.01")&gt;150,"",COUNTIF($O$1:O220,"&gt;-0.01")))</f>
        <v/>
      </c>
      <c r="Q220" s="168" t="str">
        <f t="shared" si="3"/>
        <v/>
      </c>
      <c r="R220" s="168" t="str">
        <f>IFERROR(VLOOKUP(P:P,Rates!AJ:AK,2,FALSE),"")</f>
        <v/>
      </c>
    </row>
    <row r="221" spans="1:18">
      <c r="A221" s="165"/>
      <c r="B221" s="165"/>
      <c r="C221" s="165"/>
      <c r="D221" s="166"/>
      <c r="E221" s="165"/>
      <c r="F221" s="165"/>
      <c r="G221" s="165"/>
      <c r="H221" s="165"/>
      <c r="I221" s="302"/>
      <c r="J221" s="165"/>
      <c r="K221" s="166"/>
      <c r="L221" s="166"/>
      <c r="M221" s="166"/>
      <c r="N221" s="166"/>
      <c r="O221" s="165"/>
      <c r="P221" s="167" t="str">
        <f>IF(O221="","",IF(COUNTIF($O$1:O221,"&gt;-0.01")&gt;150,"",COUNTIF($O$1:O221,"&gt;-0.01")))</f>
        <v/>
      </c>
      <c r="Q221" s="168" t="str">
        <f t="shared" si="3"/>
        <v/>
      </c>
      <c r="R221" s="168" t="str">
        <f>IFERROR(VLOOKUP(P:P,Rates!AJ:AK,2,FALSE),"")</f>
        <v/>
      </c>
    </row>
    <row r="222" spans="1:18">
      <c r="A222" s="165"/>
      <c r="B222" s="165"/>
      <c r="C222" s="165"/>
      <c r="D222" s="166"/>
      <c r="E222" s="165"/>
      <c r="F222" s="165"/>
      <c r="G222" s="165"/>
      <c r="H222" s="165"/>
      <c r="I222" s="302"/>
      <c r="J222" s="165"/>
      <c r="K222" s="166"/>
      <c r="L222" s="166"/>
      <c r="M222" s="166"/>
      <c r="N222" s="166"/>
      <c r="O222" s="165"/>
      <c r="P222" s="167" t="str">
        <f>IF(O222="","",IF(COUNTIF($O$1:O222,"&gt;-0.01")&gt;150,"",COUNTIF($O$1:O222,"&gt;-0.01")))</f>
        <v/>
      </c>
      <c r="Q222" s="168" t="str">
        <f t="shared" si="3"/>
        <v/>
      </c>
      <c r="R222" s="168" t="str">
        <f>IFERROR(VLOOKUP(P:P,Rates!AJ:AK,2,FALSE),"")</f>
        <v/>
      </c>
    </row>
    <row r="223" spans="1:18">
      <c r="A223" s="165"/>
      <c r="B223" s="165"/>
      <c r="C223" s="165"/>
      <c r="D223" s="166"/>
      <c r="E223" s="165"/>
      <c r="F223" s="165"/>
      <c r="G223" s="165"/>
      <c r="H223" s="165"/>
      <c r="I223" s="302"/>
      <c r="J223" s="165"/>
      <c r="K223" s="166"/>
      <c r="L223" s="166"/>
      <c r="M223" s="166"/>
      <c r="N223" s="166"/>
      <c r="O223" s="165"/>
      <c r="P223" s="167" t="str">
        <f>IF(O223="","",IF(COUNTIF($O$1:O223,"&gt;-0.01")&gt;150,"",COUNTIF($O$1:O223,"&gt;-0.01")))</f>
        <v/>
      </c>
      <c r="Q223" s="168" t="str">
        <f t="shared" si="3"/>
        <v/>
      </c>
      <c r="R223" s="168" t="str">
        <f>IFERROR(VLOOKUP(P:P,Rates!AJ:AK,2,FALSE),"")</f>
        <v/>
      </c>
    </row>
    <row r="224" spans="1:18">
      <c r="A224" s="165"/>
      <c r="B224" s="165"/>
      <c r="C224" s="165"/>
      <c r="D224" s="166"/>
      <c r="E224" s="165"/>
      <c r="F224" s="165"/>
      <c r="G224" s="165"/>
      <c r="H224" s="165"/>
      <c r="I224" s="302"/>
      <c r="J224" s="165"/>
      <c r="K224" s="166"/>
      <c r="L224" s="166"/>
      <c r="M224" s="166"/>
      <c r="N224" s="166"/>
      <c r="O224" s="165"/>
      <c r="P224" s="167" t="str">
        <f>IF(O224="","",IF(COUNTIF($O$1:O224,"&gt;-0.01")&gt;150,"",COUNTIF($O$1:O224,"&gt;-0.01")))</f>
        <v/>
      </c>
      <c r="Q224" s="168" t="str">
        <f t="shared" si="3"/>
        <v/>
      </c>
      <c r="R224" s="168" t="str">
        <f>IFERROR(VLOOKUP(P:P,Rates!AJ:AK,2,FALSE),"")</f>
        <v/>
      </c>
    </row>
    <row r="225" spans="1:18">
      <c r="A225" s="165"/>
      <c r="B225" s="165"/>
      <c r="C225" s="165"/>
      <c r="D225" s="166"/>
      <c r="E225" s="165"/>
      <c r="F225" s="165"/>
      <c r="G225" s="165"/>
      <c r="H225" s="165"/>
      <c r="I225" s="302"/>
      <c r="J225" s="165"/>
      <c r="K225" s="166"/>
      <c r="L225" s="166"/>
      <c r="M225" s="166"/>
      <c r="N225" s="166"/>
      <c r="O225" s="165"/>
      <c r="P225" s="167" t="str">
        <f>IF(O225="","",IF(COUNTIF($O$1:O225,"&gt;-0.01")&gt;150,"",COUNTIF($O$1:O225,"&gt;-0.01")))</f>
        <v/>
      </c>
      <c r="Q225" s="168" t="str">
        <f t="shared" si="3"/>
        <v/>
      </c>
      <c r="R225" s="168" t="str">
        <f>IFERROR(VLOOKUP(P:P,Rates!AJ:AK,2,FALSE),"")</f>
        <v/>
      </c>
    </row>
  </sheetData>
  <conditionalFormatting sqref="A3:O225">
    <cfRule type="expression" dxfId="2" priority="3">
      <formula>$S3=1</formula>
    </cfRule>
  </conditionalFormatting>
  <conditionalFormatting sqref="A154:R225">
    <cfRule type="expression" dxfId="1" priority="4">
      <formula>AND($P154="",LEN($N154)&gt;0)</formula>
    </cfRule>
    <cfRule type="expression" dxfId="0" priority="5">
      <formula>$P154=""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45"/>
  <sheetViews>
    <sheetView zoomScale="70" zoomScaleNormal="70" workbookViewId="0">
      <selection activeCell="R15" sqref="R15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7.1406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.140625" style="7" customWidth="1"/>
    <col min="12" max="13" width="10.140625" customWidth="1"/>
    <col min="14" max="14" width="9" customWidth="1"/>
    <col min="15" max="15" width="16" customWidth="1"/>
    <col min="16" max="16" width="21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12.7109375" customWidth="1"/>
    <col min="24" max="25" width="0" hidden="1" customWidth="1"/>
  </cols>
  <sheetData>
    <row r="1" spans="1:25" s="57" customFormat="1" ht="72.75" customHeight="1" thickBot="1">
      <c r="A1" s="266" t="str">
        <f>Summary!C1</f>
        <v>360º TRAVEL PROTECTION FOR GROUPS ROSTER/MANIFEST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8"/>
      <c r="T1" s="100"/>
      <c r="U1" s="100"/>
    </row>
    <row r="2" spans="1:25" s="58" customFormat="1" ht="18">
      <c r="A2" s="291" t="s">
        <v>36</v>
      </c>
      <c r="B2" s="292"/>
      <c r="C2" s="292"/>
      <c r="D2" s="292"/>
      <c r="E2" s="292"/>
      <c r="F2" s="292"/>
      <c r="G2" s="292"/>
      <c r="H2" s="292"/>
      <c r="I2" s="292"/>
      <c r="J2" s="292"/>
      <c r="K2" s="293" t="s">
        <v>9</v>
      </c>
      <c r="L2" s="293"/>
      <c r="M2" s="293"/>
      <c r="N2" s="269" t="str">
        <f>Summary!J2</f>
        <v>GCZ-1023</v>
      </c>
      <c r="O2" s="270"/>
      <c r="P2" s="75" t="s">
        <v>37</v>
      </c>
      <c r="Q2" s="269" t="str">
        <f>Summary!L2</f>
        <v>360 Group Choice</v>
      </c>
      <c r="R2" s="270"/>
      <c r="S2" s="271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85" t="s">
        <v>39</v>
      </c>
      <c r="B4" s="199"/>
      <c r="C4" s="199"/>
      <c r="D4" s="199"/>
      <c r="E4" s="199"/>
      <c r="F4" s="199"/>
      <c r="G4" s="200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88" t="s">
        <v>41</v>
      </c>
      <c r="B5" s="202"/>
      <c r="C5" s="202"/>
      <c r="D5" s="202"/>
      <c r="E5" s="202"/>
      <c r="F5" s="202"/>
      <c r="G5" s="203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82" t="s">
        <v>43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4"/>
      <c r="T6" s="101"/>
      <c r="U6" s="101"/>
    </row>
    <row r="7" spans="1:25" s="1" customFormat="1" ht="15" customHeight="1">
      <c r="A7" s="294" t="s">
        <v>44</v>
      </c>
      <c r="B7" s="295"/>
      <c r="C7" s="295"/>
      <c r="D7" s="295"/>
      <c r="E7" s="296"/>
      <c r="F7" s="297" t="str">
        <f>IF(Summary!C7="","",Summary!C7)</f>
        <v/>
      </c>
      <c r="G7" s="298"/>
      <c r="H7" s="298"/>
      <c r="I7" s="113"/>
      <c r="J7" s="299" t="s">
        <v>45</v>
      </c>
      <c r="K7" s="295"/>
      <c r="L7" s="295"/>
      <c r="M7" s="295"/>
      <c r="N7" s="296"/>
      <c r="O7" s="272" t="str">
        <f>IF(Summary!I7="","",Summary!I7)</f>
        <v/>
      </c>
      <c r="P7" s="273"/>
      <c r="Q7" s="130" t="str">
        <f>"Roster Gross Amt: "&amp;TEXT(S28+'Page 2'!S28+'Page 3'!S28+'Page 4'!S28+'Page 5'!S28+'Page 6'!S28+'Page 7'!S28+'Page 8'!S28+'Page 9'!S28+'Page 10'!S28,"$#,##0.00")</f>
        <v>Roster Gross Amt: $0.00</v>
      </c>
      <c r="R7" s="128" t="s">
        <v>67</v>
      </c>
      <c r="S7" s="129">
        <f>R28+'Page 2'!R28+'Page 3'!R28+'Page 4'!R28+'Page 5'!R28+'Page 6'!R28+'Page 7'!R28+'Page 8'!R28+'Page 9'!R28+'Page 10'!R28</f>
        <v>0</v>
      </c>
      <c r="T7" s="103"/>
      <c r="U7" s="104"/>
    </row>
    <row r="8" spans="1:25" s="1" customFormat="1" ht="15" customHeight="1">
      <c r="A8" s="285" t="s">
        <v>47</v>
      </c>
      <c r="B8" s="199"/>
      <c r="C8" s="199"/>
      <c r="D8" s="199"/>
      <c r="E8" s="200"/>
      <c r="F8" s="286" t="str">
        <f>IF(Summary!C8="","",Summary!C8)</f>
        <v/>
      </c>
      <c r="G8" s="287"/>
      <c r="H8" s="287"/>
      <c r="I8" s="97"/>
      <c r="J8" s="198" t="s">
        <v>7</v>
      </c>
      <c r="K8" s="199"/>
      <c r="L8" s="199"/>
      <c r="M8" s="199"/>
      <c r="N8" s="200"/>
      <c r="O8" s="274" t="str">
        <f>IF(Summary!I8="","",Summary!I8)</f>
        <v/>
      </c>
      <c r="P8" s="275"/>
      <c r="Q8" s="278" t="s">
        <v>50</v>
      </c>
      <c r="R8" s="279"/>
      <c r="S8" s="37">
        <f>COUNTIF(S13:S27,"&gt;0")</f>
        <v>0</v>
      </c>
      <c r="T8" s="103"/>
    </row>
    <row r="9" spans="1:25" s="1" customFormat="1" ht="15" customHeight="1" thickBot="1">
      <c r="A9" s="288" t="s">
        <v>11</v>
      </c>
      <c r="B9" s="202"/>
      <c r="C9" s="202"/>
      <c r="D9" s="202"/>
      <c r="E9" s="203"/>
      <c r="F9" s="289" t="str">
        <f>IF(Summary!C9="","",Summary!C9)</f>
        <v/>
      </c>
      <c r="G9" s="290"/>
      <c r="H9" s="290"/>
      <c r="I9" s="95"/>
      <c r="J9" s="201" t="s">
        <v>8</v>
      </c>
      <c r="K9" s="202"/>
      <c r="L9" s="202"/>
      <c r="M9" s="202"/>
      <c r="N9" s="203"/>
      <c r="O9" s="276" t="str">
        <f>IF(Summary!I9="","",Summary!I9)</f>
        <v/>
      </c>
      <c r="P9" s="277"/>
      <c r="Q9" s="280" t="s">
        <v>4</v>
      </c>
      <c r="R9" s="281"/>
      <c r="S9" s="38">
        <f ca="1">NOW()</f>
        <v>45278.372937268519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14977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45170</v>
      </c>
      <c r="M12" s="72">
        <v>45200</v>
      </c>
      <c r="N12" s="40">
        <v>31</v>
      </c>
      <c r="O12" s="72">
        <v>45139</v>
      </c>
      <c r="P12" s="72">
        <v>45139</v>
      </c>
      <c r="Q12" s="73">
        <v>251</v>
      </c>
      <c r="R12" s="73">
        <v>104</v>
      </c>
      <c r="S12" s="41">
        <v>104</v>
      </c>
      <c r="T12" s="136">
        <f t="shared" ref="T12:T27" si="0">IF(E12="","",DATEDIF(E12,P12,"y"))</f>
        <v>82</v>
      </c>
      <c r="U12" s="93"/>
      <c r="X12" s="60" t="s">
        <v>113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>IF(S13="","",S13*0.8)</f>
        <v/>
      </c>
      <c r="S13" s="45" t="str" cm="1">
        <f t="array" ref="S13">IF(Q13="","",INDEX(Rates!A:E,'Page 1'!Y13,'Page 1'!X13))</f>
        <v/>
      </c>
      <c r="T13" s="136" t="str">
        <f t="shared" si="0"/>
        <v/>
      </c>
      <c r="U13" s="92">
        <v>1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1'!Q13,Rates!A:A,1)+1),Rates!A:A,0)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1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ref="R14:R27" si="2">IF(S14="","",S14*0.8)</f>
        <v/>
      </c>
      <c r="S14" s="49" t="str" cm="1">
        <f t="array" ref="S14">IF(Q14="","",INDEX(Rates!A:E,'Page 1'!Y14,'Page 1'!X14))</f>
        <v/>
      </c>
      <c r="T14" s="136" t="str">
        <f t="shared" si="0"/>
        <v/>
      </c>
      <c r="U14" s="92">
        <v>2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1'!Q14,Rates!A:A,1)+1),Rates!A:A,0)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1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2"/>
        <v/>
      </c>
      <c r="S15" s="49" t="str" cm="1">
        <f t="array" ref="S15">IF(Q15="","",INDEX(Rates!A:E,'Page 1'!Y15,'Page 1'!X15))</f>
        <v/>
      </c>
      <c r="T15" s="136" t="str">
        <f t="shared" si="0"/>
        <v/>
      </c>
      <c r="U15" s="92">
        <v>3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1'!Q15,Rates!A:A,1)+1),Rates!A:A,0)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1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2"/>
        <v/>
      </c>
      <c r="S16" s="49" t="str" cm="1">
        <f t="array" ref="S16">IF(Q16="","",INDEX(Rates!A:E,'Page 1'!Y16,'Page 1'!X16))</f>
        <v/>
      </c>
      <c r="T16" s="136" t="str">
        <f t="shared" si="0"/>
        <v/>
      </c>
      <c r="U16" s="92">
        <v>4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1'!Q16,Rates!A:A,1)+1),Rates!A:A,0)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1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2"/>
        <v/>
      </c>
      <c r="S17" s="49" t="str" cm="1">
        <f t="array" ref="S17">IF(Q17="","",INDEX(Rates!A:E,'Page 1'!Y17,'Page 1'!X17))</f>
        <v/>
      </c>
      <c r="T17" s="136" t="str">
        <f t="shared" si="0"/>
        <v/>
      </c>
      <c r="U17" s="92">
        <v>5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1'!Q17,Rates!A:A,1)+1),Rates!A:A,0)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1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2"/>
        <v/>
      </c>
      <c r="S18" s="49" t="str" cm="1">
        <f t="array" ref="S18">IF(Q18="","",INDEX(Rates!A:E,'Page 1'!Y18,'Page 1'!X18))</f>
        <v/>
      </c>
      <c r="T18" s="136" t="str">
        <f t="shared" si="0"/>
        <v/>
      </c>
      <c r="U18" s="92">
        <v>6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1'!Q18,Rates!A:A,1)+1),Rates!A:A,0)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1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2"/>
        <v/>
      </c>
      <c r="S19" s="49" t="str" cm="1">
        <f t="array" ref="S19">IF(Q19="","",INDEX(Rates!A:E,'Page 1'!Y19,'Page 1'!X19))</f>
        <v/>
      </c>
      <c r="T19" s="136" t="str">
        <f t="shared" si="0"/>
        <v/>
      </c>
      <c r="U19" s="92">
        <v>7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1'!Q19,Rates!A:A,1)+1),Rates!A:A,0)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1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2"/>
        <v/>
      </c>
      <c r="S20" s="49" t="str" cm="1">
        <f t="array" ref="S20">IF(Q20="","",INDEX(Rates!A:E,'Page 1'!Y20,'Page 1'!X20))</f>
        <v/>
      </c>
      <c r="T20" s="136" t="str">
        <f t="shared" si="0"/>
        <v/>
      </c>
      <c r="U20" s="92">
        <v>8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1'!Q20,Rates!A:A,1)+1),Rates!A:A,0)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1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2"/>
        <v/>
      </c>
      <c r="S21" s="49" t="str" cm="1">
        <f t="array" ref="S21">IF(Q21="","",INDEX(Rates!A:E,'Page 1'!Y21,'Page 1'!X21))</f>
        <v/>
      </c>
      <c r="T21" s="136" t="str">
        <f t="shared" si="0"/>
        <v/>
      </c>
      <c r="U21" s="92">
        <v>9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1'!Q21,Rates!A:A,1)+1),Rates!A:A,0)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1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2"/>
        <v/>
      </c>
      <c r="S22" s="49" t="str" cm="1">
        <f t="array" ref="S22">IF(Q22="","",INDEX(Rates!A:E,'Page 1'!Y22,'Page 1'!X22))</f>
        <v/>
      </c>
      <c r="T22" s="136" t="str">
        <f t="shared" si="0"/>
        <v/>
      </c>
      <c r="U22" s="92">
        <v>10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1'!Q22,Rates!A:A,1)+1),Rates!A:A,0)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1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2"/>
        <v/>
      </c>
      <c r="S23" s="49" t="str" cm="1">
        <f t="array" ref="S23">IF(Q23="","",INDEX(Rates!A:E,'Page 1'!Y23,'Page 1'!X23))</f>
        <v/>
      </c>
      <c r="T23" s="136" t="str">
        <f t="shared" si="0"/>
        <v/>
      </c>
      <c r="U23" s="92">
        <v>11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1'!Q23,Rates!A:A,1)+1),Rates!A:A,0)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1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2"/>
        <v/>
      </c>
      <c r="S24" s="49" t="str" cm="1">
        <f t="array" ref="S24">IF(Q24="","",INDEX(Rates!A:E,'Page 1'!Y24,'Page 1'!X24))</f>
        <v/>
      </c>
      <c r="T24" s="136" t="str">
        <f t="shared" si="0"/>
        <v/>
      </c>
      <c r="U24" s="92">
        <v>12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1'!Q24,Rates!A:A,1)+1),Rates!A:A,0)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1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2"/>
        <v/>
      </c>
      <c r="S25" s="49" t="str" cm="1">
        <f t="array" ref="S25">IF(Q25="","",INDEX(Rates!A:E,'Page 1'!Y25,'Page 1'!X25))</f>
        <v/>
      </c>
      <c r="T25" s="136" t="str">
        <f t="shared" si="0"/>
        <v/>
      </c>
      <c r="U25" s="92">
        <v>13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1'!Q25,Rates!A:A,1)+1),Rates!A:A,0)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1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2"/>
        <v/>
      </c>
      <c r="S26" s="49" t="str" cm="1">
        <f t="array" ref="S26">IF(Q26="","",INDEX(Rates!A:E,'Page 1'!Y26,'Page 1'!X26))</f>
        <v/>
      </c>
      <c r="T26" s="136" t="str">
        <f t="shared" si="0"/>
        <v/>
      </c>
      <c r="U26" s="92">
        <v>14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1'!Q26,Rates!A:A,1)+1),Rates!A:A,0)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1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2"/>
        <v/>
      </c>
      <c r="S27" s="55" t="str" cm="1">
        <f t="array" ref="S27">IF(Q27="","",INDEX(Rates!A:E,'Page 1'!Y27,'Page 1'!X27))</f>
        <v/>
      </c>
      <c r="T27" s="136" t="str">
        <f t="shared" si="0"/>
        <v/>
      </c>
      <c r="U27" s="92">
        <v>15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1'!Q27,Rates!A:A,1)+1),Rates!A:A,0)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175" t="s">
        <v>48</v>
      </c>
      <c r="B30" s="175"/>
      <c r="C30" s="175"/>
      <c r="D30" s="175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176" t="s">
        <v>73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"/>
    <protectedRange sqref="B7 D8 C9 L8:L9 K7" name="Range1_1"/>
  </protectedRanges>
  <mergeCells count="24">
    <mergeCell ref="J9:N9"/>
    <mergeCell ref="A2:J2"/>
    <mergeCell ref="K2:M2"/>
    <mergeCell ref="A4:G4"/>
    <mergeCell ref="A5:G5"/>
    <mergeCell ref="A7:E7"/>
    <mergeCell ref="F7:H7"/>
    <mergeCell ref="J7:N7"/>
    <mergeCell ref="A34:P34"/>
    <mergeCell ref="A30:D30"/>
    <mergeCell ref="A1:S1"/>
    <mergeCell ref="N2:O2"/>
    <mergeCell ref="Q2:S2"/>
    <mergeCell ref="O7:P7"/>
    <mergeCell ref="O8:P8"/>
    <mergeCell ref="O9:P9"/>
    <mergeCell ref="Q8:R8"/>
    <mergeCell ref="Q9:R9"/>
    <mergeCell ref="A6:S6"/>
    <mergeCell ref="A8:E8"/>
    <mergeCell ref="F8:H8"/>
    <mergeCell ref="J8:N8"/>
    <mergeCell ref="A9:E9"/>
    <mergeCell ref="F9:H9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45"/>
  <sheetViews>
    <sheetView zoomScale="70" workbookViewId="0">
      <selection activeCell="R15" sqref="R15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66" t="str">
        <f>Summary!C1</f>
        <v>360º TRAVEL PROTECTION FOR GROUPS ROSTER/MANIFEST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8"/>
      <c r="T1" s="100"/>
      <c r="U1" s="100"/>
    </row>
    <row r="2" spans="1:25" s="58" customFormat="1" ht="18">
      <c r="A2" s="291" t="s">
        <v>36</v>
      </c>
      <c r="B2" s="292"/>
      <c r="C2" s="292"/>
      <c r="D2" s="292"/>
      <c r="E2" s="292"/>
      <c r="F2" s="292"/>
      <c r="G2" s="292"/>
      <c r="H2" s="292"/>
      <c r="I2" s="292"/>
      <c r="J2" s="292"/>
      <c r="K2" s="293" t="s">
        <v>9</v>
      </c>
      <c r="L2" s="293"/>
      <c r="M2" s="293"/>
      <c r="N2" s="269" t="str">
        <f>Summary!J2</f>
        <v>GCZ-1023</v>
      </c>
      <c r="O2" s="270"/>
      <c r="P2" s="75" t="s">
        <v>37</v>
      </c>
      <c r="Q2" s="269" t="str">
        <f>Summary!L2</f>
        <v>360 Group Choice</v>
      </c>
      <c r="R2" s="270"/>
      <c r="S2" s="271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85" t="s">
        <v>39</v>
      </c>
      <c r="B4" s="199"/>
      <c r="C4" s="199"/>
      <c r="D4" s="199"/>
      <c r="E4" s="199"/>
      <c r="F4" s="199"/>
      <c r="G4" s="200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88" t="s">
        <v>41</v>
      </c>
      <c r="B5" s="202"/>
      <c r="C5" s="202"/>
      <c r="D5" s="202"/>
      <c r="E5" s="202"/>
      <c r="F5" s="202"/>
      <c r="G5" s="203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82" t="s">
        <v>43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4"/>
      <c r="T6" s="101"/>
      <c r="U6" s="101"/>
    </row>
    <row r="7" spans="1:25" s="1" customFormat="1" ht="15" customHeight="1">
      <c r="A7" s="294" t="s">
        <v>44</v>
      </c>
      <c r="B7" s="295"/>
      <c r="C7" s="295"/>
      <c r="D7" s="295"/>
      <c r="E7" s="296"/>
      <c r="F7" s="297" t="str">
        <f>IF(Summary!C7="","",Summary!C7)</f>
        <v/>
      </c>
      <c r="G7" s="298"/>
      <c r="H7" s="298"/>
      <c r="I7" s="113"/>
      <c r="J7" s="299" t="s">
        <v>45</v>
      </c>
      <c r="K7" s="295"/>
      <c r="L7" s="295"/>
      <c r="M7" s="295"/>
      <c r="N7" s="296"/>
      <c r="O7" s="272" t="str">
        <f>IF(Summary!I7="","",Summary!I7)</f>
        <v/>
      </c>
      <c r="P7" s="273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85" t="s">
        <v>47</v>
      </c>
      <c r="B8" s="199"/>
      <c r="C8" s="199"/>
      <c r="D8" s="199"/>
      <c r="E8" s="200"/>
      <c r="F8" s="286" t="str">
        <f>IF(Summary!C8="","",Summary!C8)</f>
        <v/>
      </c>
      <c r="G8" s="287"/>
      <c r="H8" s="287"/>
      <c r="I8" s="97"/>
      <c r="J8" s="198" t="s">
        <v>7</v>
      </c>
      <c r="K8" s="199"/>
      <c r="L8" s="199"/>
      <c r="M8" s="199"/>
      <c r="N8" s="200"/>
      <c r="O8" s="274" t="str">
        <f>IF(Summary!I8="","",Summary!I8)</f>
        <v/>
      </c>
      <c r="P8" s="275"/>
      <c r="Q8" s="278" t="s">
        <v>50</v>
      </c>
      <c r="R8" s="279"/>
      <c r="S8" s="37">
        <f>COUNTIF(S13:S27,"&gt;0")</f>
        <v>0</v>
      </c>
      <c r="T8" s="103"/>
    </row>
    <row r="9" spans="1:25" s="1" customFormat="1" ht="15" customHeight="1" thickBot="1">
      <c r="A9" s="288" t="s">
        <v>11</v>
      </c>
      <c r="B9" s="202"/>
      <c r="C9" s="202"/>
      <c r="D9" s="202"/>
      <c r="E9" s="203"/>
      <c r="F9" s="289" t="str">
        <f>IF(Summary!C9="","",Summary!C9)</f>
        <v/>
      </c>
      <c r="G9" s="290"/>
      <c r="H9" s="290"/>
      <c r="I9" s="95"/>
      <c r="J9" s="201" t="s">
        <v>8</v>
      </c>
      <c r="K9" s="202"/>
      <c r="L9" s="202"/>
      <c r="M9" s="202"/>
      <c r="N9" s="203"/>
      <c r="O9" s="276" t="str">
        <f>IF(Summary!I9="","",Summary!I9)</f>
        <v/>
      </c>
      <c r="P9" s="277"/>
      <c r="Q9" s="280" t="s">
        <v>4</v>
      </c>
      <c r="R9" s="281"/>
      <c r="S9" s="38">
        <f ca="1">NOW()</f>
        <v>45278.372937268519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113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>IF(S13="","",S13*0.8)</f>
        <v/>
      </c>
      <c r="S13" s="45" t="str" cm="1">
        <f t="array" ref="S13">IF(Q13="","",INDEX(Rates!A:E,'Page 2'!Y13,'Page 2'!X13))</f>
        <v/>
      </c>
      <c r="T13" s="136" t="str">
        <f t="shared" si="0"/>
        <v/>
      </c>
      <c r="U13" s="92">
        <f>'Page 1'!U27+1</f>
        <v>16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2'!Q13,Rates!A:A,1)+1),Rates!A:A,0)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1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ref="R14:R27" si="2">IF(S14="","",S14*0.8)</f>
        <v/>
      </c>
      <c r="S14" s="49" t="str" cm="1">
        <f t="array" ref="S14">IF(Q14="","",INDEX(Rates!A:E,'Page 2'!Y14,'Page 2'!X14))</f>
        <v/>
      </c>
      <c r="T14" s="136" t="str">
        <f t="shared" si="0"/>
        <v/>
      </c>
      <c r="U14" s="92">
        <f>U13+1</f>
        <v>17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2'!Q14,Rates!A:A,1)+1),Rates!A:A,0)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1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2"/>
        <v/>
      </c>
      <c r="S15" s="49" t="str" cm="1">
        <f t="array" ref="S15">IF(Q15="","",INDEX(Rates!A:E,'Page 2'!Y15,'Page 2'!X15))</f>
        <v/>
      </c>
      <c r="T15" s="136" t="str">
        <f t="shared" si="0"/>
        <v/>
      </c>
      <c r="U15" s="92">
        <f t="shared" ref="U15:U27" si="3">U14+1</f>
        <v>18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2'!Q15,Rates!A:A,1)+1),Rates!A:A,0)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1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2"/>
        <v/>
      </c>
      <c r="S16" s="49" t="str" cm="1">
        <f t="array" ref="S16">IF(Q16="","",INDEX(Rates!A:E,'Page 2'!Y16,'Page 2'!X16))</f>
        <v/>
      </c>
      <c r="T16" s="136" t="str">
        <f t="shared" si="0"/>
        <v/>
      </c>
      <c r="U16" s="92">
        <f t="shared" si="3"/>
        <v>19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2'!Q16,Rates!A:A,1)+1),Rates!A:A,0)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1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2"/>
        <v/>
      </c>
      <c r="S17" s="49" t="str" cm="1">
        <f t="array" ref="S17">IF(Q17="","",INDEX(Rates!A:E,'Page 2'!Y17,'Page 2'!X17))</f>
        <v/>
      </c>
      <c r="T17" s="136" t="str">
        <f t="shared" si="0"/>
        <v/>
      </c>
      <c r="U17" s="92">
        <f t="shared" si="3"/>
        <v>20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2'!Q17,Rates!A:A,1)+1),Rates!A:A,0)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1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2"/>
        <v/>
      </c>
      <c r="S18" s="49" t="str" cm="1">
        <f t="array" ref="S18">IF(Q18="","",INDEX(Rates!A:E,'Page 2'!Y18,'Page 2'!X18))</f>
        <v/>
      </c>
      <c r="T18" s="136" t="str">
        <f t="shared" si="0"/>
        <v/>
      </c>
      <c r="U18" s="92">
        <f t="shared" si="3"/>
        <v>21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2'!Q18,Rates!A:A,1)+1),Rates!A:A,0)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1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2"/>
        <v/>
      </c>
      <c r="S19" s="49" t="str" cm="1">
        <f t="array" ref="S19">IF(Q19="","",INDEX(Rates!A:E,'Page 2'!Y19,'Page 2'!X19))</f>
        <v/>
      </c>
      <c r="T19" s="136" t="str">
        <f t="shared" si="0"/>
        <v/>
      </c>
      <c r="U19" s="92">
        <f t="shared" si="3"/>
        <v>22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2'!Q19,Rates!A:A,1)+1),Rates!A:A,0)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1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2"/>
        <v/>
      </c>
      <c r="S20" s="49" t="str" cm="1">
        <f t="array" ref="S20">IF(Q20="","",INDEX(Rates!A:E,'Page 2'!Y20,'Page 2'!X20))</f>
        <v/>
      </c>
      <c r="T20" s="136" t="str">
        <f t="shared" si="0"/>
        <v/>
      </c>
      <c r="U20" s="92">
        <f t="shared" si="3"/>
        <v>23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2'!Q20,Rates!A:A,1)+1),Rates!A:A,0)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1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2"/>
        <v/>
      </c>
      <c r="S21" s="49" t="str" cm="1">
        <f t="array" ref="S21">IF(Q21="","",INDEX(Rates!A:E,'Page 2'!Y21,'Page 2'!X21))</f>
        <v/>
      </c>
      <c r="T21" s="136" t="str">
        <f t="shared" si="0"/>
        <v/>
      </c>
      <c r="U21" s="92">
        <f t="shared" si="3"/>
        <v>24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2'!Q21,Rates!A:A,1)+1),Rates!A:A,0)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1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2"/>
        <v/>
      </c>
      <c r="S22" s="49" t="str" cm="1">
        <f t="array" ref="S22">IF(Q22="","",INDEX(Rates!A:E,'Page 2'!Y22,'Page 2'!X22))</f>
        <v/>
      </c>
      <c r="T22" s="136" t="str">
        <f t="shared" si="0"/>
        <v/>
      </c>
      <c r="U22" s="92">
        <f t="shared" si="3"/>
        <v>25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2'!Q22,Rates!A:A,1)+1),Rates!A:A,0)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1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2"/>
        <v/>
      </c>
      <c r="S23" s="49" t="str" cm="1">
        <f t="array" ref="S23">IF(Q23="","",INDEX(Rates!A:E,'Page 2'!Y23,'Page 2'!X23))</f>
        <v/>
      </c>
      <c r="T23" s="136" t="str">
        <f t="shared" si="0"/>
        <v/>
      </c>
      <c r="U23" s="92">
        <f t="shared" si="3"/>
        <v>26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2'!Q23,Rates!A:A,1)+1),Rates!A:A,0)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1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2"/>
        <v/>
      </c>
      <c r="S24" s="49" t="str" cm="1">
        <f t="array" ref="S24">IF(Q24="","",INDEX(Rates!A:E,'Page 2'!Y24,'Page 2'!X24))</f>
        <v/>
      </c>
      <c r="T24" s="136" t="str">
        <f t="shared" si="0"/>
        <v/>
      </c>
      <c r="U24" s="92">
        <f t="shared" si="3"/>
        <v>27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2'!Q24,Rates!A:A,1)+1),Rates!A:A,0)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1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2"/>
        <v/>
      </c>
      <c r="S25" s="49" t="str" cm="1">
        <f t="array" ref="S25">IF(Q25="","",INDEX(Rates!A:E,'Page 2'!Y25,'Page 2'!X25))</f>
        <v/>
      </c>
      <c r="T25" s="136" t="str">
        <f t="shared" si="0"/>
        <v/>
      </c>
      <c r="U25" s="92">
        <f t="shared" si="3"/>
        <v>28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2'!Q25,Rates!A:A,1)+1),Rates!A:A,0)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1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2"/>
        <v/>
      </c>
      <c r="S26" s="49" t="str" cm="1">
        <f t="array" ref="S26">IF(Q26="","",INDEX(Rates!A:E,'Page 2'!Y26,'Page 2'!X26))</f>
        <v/>
      </c>
      <c r="T26" s="136" t="str">
        <f t="shared" si="0"/>
        <v/>
      </c>
      <c r="U26" s="92">
        <f t="shared" si="3"/>
        <v>29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2'!Q26,Rates!A:A,1)+1),Rates!A:A,0)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1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2"/>
        <v/>
      </c>
      <c r="S27" s="55" t="str" cm="1">
        <f t="array" ref="S27">IF(Q27="","",INDEX(Rates!A:E,'Page 2'!Y27,'Page 2'!X27))</f>
        <v/>
      </c>
      <c r="T27" s="136" t="str">
        <f t="shared" si="0"/>
        <v/>
      </c>
      <c r="U27" s="92">
        <f t="shared" si="3"/>
        <v>30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2'!Q27,Rates!A:A,1)+1),Rates!A:A,0)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175" t="s">
        <v>48</v>
      </c>
      <c r="B30" s="175"/>
      <c r="C30" s="175"/>
      <c r="D30" s="175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176" t="s">
        <v>73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"/>
    <protectedRange sqref="B7 D8 C9 L8:L9 K7" name="Range1_1"/>
  </protectedRanges>
  <mergeCells count="24">
    <mergeCell ref="O9:P9"/>
    <mergeCell ref="A1:S1"/>
    <mergeCell ref="A2:J2"/>
    <mergeCell ref="K2:M2"/>
    <mergeCell ref="A4:G4"/>
    <mergeCell ref="A5:G5"/>
    <mergeCell ref="N2:O2"/>
    <mergeCell ref="Q2:S2"/>
    <mergeCell ref="A34:P34"/>
    <mergeCell ref="A30:D30"/>
    <mergeCell ref="Q9:R9"/>
    <mergeCell ref="A6:S6"/>
    <mergeCell ref="O8:P8"/>
    <mergeCell ref="Q8:R8"/>
    <mergeCell ref="O7:P7"/>
    <mergeCell ref="A7:E7"/>
    <mergeCell ref="F7:H7"/>
    <mergeCell ref="J7:N7"/>
    <mergeCell ref="A8:E8"/>
    <mergeCell ref="F8:H8"/>
    <mergeCell ref="J8:N8"/>
    <mergeCell ref="A9:E9"/>
    <mergeCell ref="F9:H9"/>
    <mergeCell ref="J9:N9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Y45"/>
  <sheetViews>
    <sheetView topLeftCell="I1" zoomScale="70" workbookViewId="0">
      <selection activeCell="R15" sqref="R15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66" t="str">
        <f>Summary!C1</f>
        <v>360º TRAVEL PROTECTION FOR GROUPS ROSTER/MANIFEST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8"/>
      <c r="T1" s="100"/>
      <c r="U1" s="100"/>
    </row>
    <row r="2" spans="1:25" s="58" customFormat="1" ht="18">
      <c r="A2" s="291" t="s">
        <v>36</v>
      </c>
      <c r="B2" s="292"/>
      <c r="C2" s="292"/>
      <c r="D2" s="292"/>
      <c r="E2" s="292"/>
      <c r="F2" s="292"/>
      <c r="G2" s="292"/>
      <c r="H2" s="292"/>
      <c r="I2" s="292"/>
      <c r="J2" s="292"/>
      <c r="K2" s="293" t="s">
        <v>9</v>
      </c>
      <c r="L2" s="293"/>
      <c r="M2" s="293"/>
      <c r="N2" s="269" t="str">
        <f>Summary!J2</f>
        <v>GCZ-1023</v>
      </c>
      <c r="O2" s="270"/>
      <c r="P2" s="75" t="s">
        <v>37</v>
      </c>
      <c r="Q2" s="269" t="str">
        <f>Summary!L2</f>
        <v>360 Group Choice</v>
      </c>
      <c r="R2" s="270"/>
      <c r="S2" s="271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85" t="s">
        <v>39</v>
      </c>
      <c r="B4" s="199"/>
      <c r="C4" s="199"/>
      <c r="D4" s="199"/>
      <c r="E4" s="199"/>
      <c r="F4" s="199"/>
      <c r="G4" s="200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88" t="s">
        <v>41</v>
      </c>
      <c r="B5" s="202"/>
      <c r="C5" s="202"/>
      <c r="D5" s="202"/>
      <c r="E5" s="202"/>
      <c r="F5" s="202"/>
      <c r="G5" s="203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82" t="s">
        <v>43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4"/>
      <c r="T6" s="101"/>
      <c r="U6" s="101"/>
    </row>
    <row r="7" spans="1:25" s="1" customFormat="1" ht="15" customHeight="1">
      <c r="A7" s="294" t="s">
        <v>44</v>
      </c>
      <c r="B7" s="295"/>
      <c r="C7" s="295"/>
      <c r="D7" s="295"/>
      <c r="E7" s="296"/>
      <c r="F7" s="297" t="str">
        <f>IF(Summary!C7="","",Summary!C7)</f>
        <v/>
      </c>
      <c r="G7" s="298"/>
      <c r="H7" s="298"/>
      <c r="I7" s="113"/>
      <c r="J7" s="299" t="s">
        <v>45</v>
      </c>
      <c r="K7" s="295"/>
      <c r="L7" s="295"/>
      <c r="M7" s="295"/>
      <c r="N7" s="296"/>
      <c r="O7" s="272" t="str">
        <f>IF(Summary!I7="","",Summary!I7)</f>
        <v/>
      </c>
      <c r="P7" s="273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85" t="s">
        <v>47</v>
      </c>
      <c r="B8" s="199"/>
      <c r="C8" s="199"/>
      <c r="D8" s="199"/>
      <c r="E8" s="200"/>
      <c r="F8" s="286" t="str">
        <f>IF(Summary!C8="","",Summary!C8)</f>
        <v/>
      </c>
      <c r="G8" s="287"/>
      <c r="H8" s="287"/>
      <c r="I8" s="97"/>
      <c r="J8" s="198" t="s">
        <v>7</v>
      </c>
      <c r="K8" s="199"/>
      <c r="L8" s="199"/>
      <c r="M8" s="199"/>
      <c r="N8" s="200"/>
      <c r="O8" s="274" t="str">
        <f>IF(Summary!I8="","",Summary!I8)</f>
        <v/>
      </c>
      <c r="P8" s="275"/>
      <c r="Q8" s="278" t="s">
        <v>50</v>
      </c>
      <c r="R8" s="279"/>
      <c r="S8" s="37">
        <f>COUNTIF(S13:S27,"&gt;0")</f>
        <v>0</v>
      </c>
      <c r="T8" s="103"/>
    </row>
    <row r="9" spans="1:25" s="1" customFormat="1" ht="15" customHeight="1" thickBot="1">
      <c r="A9" s="288" t="s">
        <v>11</v>
      </c>
      <c r="B9" s="202"/>
      <c r="C9" s="202"/>
      <c r="D9" s="202"/>
      <c r="E9" s="203"/>
      <c r="F9" s="289" t="str">
        <f>IF(Summary!C9="","",Summary!C9)</f>
        <v/>
      </c>
      <c r="G9" s="290"/>
      <c r="H9" s="290"/>
      <c r="I9" s="95"/>
      <c r="J9" s="201" t="s">
        <v>8</v>
      </c>
      <c r="K9" s="202"/>
      <c r="L9" s="202"/>
      <c r="M9" s="202"/>
      <c r="N9" s="203"/>
      <c r="O9" s="276" t="str">
        <f>IF(Summary!I9="","",Summary!I9)</f>
        <v/>
      </c>
      <c r="P9" s="277"/>
      <c r="Q9" s="280" t="s">
        <v>4</v>
      </c>
      <c r="R9" s="281"/>
      <c r="S9" s="38">
        <f ca="1">NOW()</f>
        <v>45278.372937268519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113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>IF(S13="","",S13*0.8)</f>
        <v/>
      </c>
      <c r="S13" s="45" t="str" cm="1">
        <f t="array" ref="S13">IF(Q13="","",INDEX(Rates!A:E,'Page 3'!Y13,'Page 3'!X13))</f>
        <v/>
      </c>
      <c r="T13" s="136" t="str">
        <f t="shared" si="0"/>
        <v/>
      </c>
      <c r="U13" s="92">
        <f>'Page 2'!U27+1</f>
        <v>31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3'!Q13,Rates!A:A,1)+1),Rates!A:A,0)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1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ref="R14:R27" si="2">IF(S14="","",S14*0.8)</f>
        <v/>
      </c>
      <c r="S14" s="49" t="str" cm="1">
        <f t="array" ref="S14">IF(Q14="","",INDEX(Rates!A:E,'Page 3'!Y14,'Page 3'!X14))</f>
        <v/>
      </c>
      <c r="T14" s="136" t="str">
        <f t="shared" si="0"/>
        <v/>
      </c>
      <c r="U14" s="92">
        <f>U13+1</f>
        <v>32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3'!Q14,Rates!A:A,1)+1),Rates!A:A,0)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1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2"/>
        <v/>
      </c>
      <c r="S15" s="49" t="str" cm="1">
        <f t="array" ref="S15">IF(Q15="","",INDEX(Rates!A:E,'Page 3'!Y15,'Page 3'!X15))</f>
        <v/>
      </c>
      <c r="T15" s="136" t="str">
        <f t="shared" si="0"/>
        <v/>
      </c>
      <c r="U15" s="92">
        <f t="shared" ref="U15:U27" si="3">U14+1</f>
        <v>33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3'!Q15,Rates!A:A,1)+1),Rates!A:A,0)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1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2"/>
        <v/>
      </c>
      <c r="S16" s="49" t="str" cm="1">
        <f t="array" ref="S16">IF(Q16="","",INDEX(Rates!A:E,'Page 3'!Y16,'Page 3'!X16))</f>
        <v/>
      </c>
      <c r="T16" s="136" t="str">
        <f t="shared" si="0"/>
        <v/>
      </c>
      <c r="U16" s="92">
        <f t="shared" si="3"/>
        <v>34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3'!Q16,Rates!A:A,1)+1),Rates!A:A,0)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1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2"/>
        <v/>
      </c>
      <c r="S17" s="49" t="str" cm="1">
        <f t="array" ref="S17">IF(Q17="","",INDEX(Rates!A:E,'Page 3'!Y17,'Page 3'!X17))</f>
        <v/>
      </c>
      <c r="T17" s="136" t="str">
        <f t="shared" si="0"/>
        <v/>
      </c>
      <c r="U17" s="92">
        <f t="shared" si="3"/>
        <v>35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3'!Q17,Rates!A:A,1)+1),Rates!A:A,0)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1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2"/>
        <v/>
      </c>
      <c r="S18" s="49" t="str" cm="1">
        <f t="array" ref="S18">IF(Q18="","",INDEX(Rates!A:E,'Page 3'!Y18,'Page 3'!X18))</f>
        <v/>
      </c>
      <c r="T18" s="136" t="str">
        <f t="shared" si="0"/>
        <v/>
      </c>
      <c r="U18" s="92">
        <f t="shared" si="3"/>
        <v>36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3'!Q18,Rates!A:A,1)+1),Rates!A:A,0)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1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2"/>
        <v/>
      </c>
      <c r="S19" s="49" t="str" cm="1">
        <f t="array" ref="S19">IF(Q19="","",INDEX(Rates!A:E,'Page 3'!Y19,'Page 3'!X19))</f>
        <v/>
      </c>
      <c r="T19" s="136" t="str">
        <f t="shared" si="0"/>
        <v/>
      </c>
      <c r="U19" s="92">
        <f t="shared" si="3"/>
        <v>37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3'!Q19,Rates!A:A,1)+1),Rates!A:A,0)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1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2"/>
        <v/>
      </c>
      <c r="S20" s="49" t="str" cm="1">
        <f t="array" ref="S20">IF(Q20="","",INDEX(Rates!A:E,'Page 3'!Y20,'Page 3'!X20))</f>
        <v/>
      </c>
      <c r="T20" s="136" t="str">
        <f t="shared" si="0"/>
        <v/>
      </c>
      <c r="U20" s="92">
        <f t="shared" si="3"/>
        <v>38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3'!Q20,Rates!A:A,1)+1),Rates!A:A,0)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1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2"/>
        <v/>
      </c>
      <c r="S21" s="49" t="str" cm="1">
        <f t="array" ref="S21">IF(Q21="","",INDEX(Rates!A:E,'Page 3'!Y21,'Page 3'!X21))</f>
        <v/>
      </c>
      <c r="T21" s="136" t="str">
        <f t="shared" si="0"/>
        <v/>
      </c>
      <c r="U21" s="92">
        <f t="shared" si="3"/>
        <v>39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3'!Q21,Rates!A:A,1)+1),Rates!A:A,0)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1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2"/>
        <v/>
      </c>
      <c r="S22" s="49" t="str" cm="1">
        <f t="array" ref="S22">IF(Q22="","",INDEX(Rates!A:E,'Page 3'!Y22,'Page 3'!X22))</f>
        <v/>
      </c>
      <c r="T22" s="136" t="str">
        <f t="shared" si="0"/>
        <v/>
      </c>
      <c r="U22" s="92">
        <f t="shared" si="3"/>
        <v>40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3'!Q22,Rates!A:A,1)+1),Rates!A:A,0)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1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2"/>
        <v/>
      </c>
      <c r="S23" s="49" t="str" cm="1">
        <f t="array" ref="S23">IF(Q23="","",INDEX(Rates!A:E,'Page 3'!Y23,'Page 3'!X23))</f>
        <v/>
      </c>
      <c r="T23" s="136" t="str">
        <f t="shared" si="0"/>
        <v/>
      </c>
      <c r="U23" s="92">
        <f t="shared" si="3"/>
        <v>41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3'!Q23,Rates!A:A,1)+1),Rates!A:A,0)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1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2"/>
        <v/>
      </c>
      <c r="S24" s="49" t="str" cm="1">
        <f t="array" ref="S24">IF(Q24="","",INDEX(Rates!A:E,'Page 3'!Y24,'Page 3'!X24))</f>
        <v/>
      </c>
      <c r="T24" s="136" t="str">
        <f t="shared" si="0"/>
        <v/>
      </c>
      <c r="U24" s="92">
        <f t="shared" si="3"/>
        <v>42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3'!Q24,Rates!A:A,1)+1),Rates!A:A,0)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1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2"/>
        <v/>
      </c>
      <c r="S25" s="49" t="str" cm="1">
        <f t="array" ref="S25">IF(Q25="","",INDEX(Rates!A:E,'Page 3'!Y25,'Page 3'!X25))</f>
        <v/>
      </c>
      <c r="T25" s="136" t="str">
        <f t="shared" si="0"/>
        <v/>
      </c>
      <c r="U25" s="92">
        <f t="shared" si="3"/>
        <v>43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3'!Q25,Rates!A:A,1)+1),Rates!A:A,0)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1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2"/>
        <v/>
      </c>
      <c r="S26" s="49" t="str" cm="1">
        <f t="array" ref="S26">IF(Q26="","",INDEX(Rates!A:E,'Page 3'!Y26,'Page 3'!X26))</f>
        <v/>
      </c>
      <c r="T26" s="136" t="str">
        <f t="shared" si="0"/>
        <v/>
      </c>
      <c r="U26" s="92">
        <f t="shared" si="3"/>
        <v>44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3'!Q26,Rates!A:A,1)+1),Rates!A:A,0)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1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2"/>
        <v/>
      </c>
      <c r="S27" s="55" t="str" cm="1">
        <f t="array" ref="S27">IF(Q27="","",INDEX(Rates!A:E,'Page 3'!Y27,'Page 3'!X27))</f>
        <v/>
      </c>
      <c r="T27" s="136" t="str">
        <f t="shared" si="0"/>
        <v/>
      </c>
      <c r="U27" s="92">
        <f t="shared" si="3"/>
        <v>45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3'!Q27,Rates!A:A,1)+1),Rates!A:A,0)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175" t="s">
        <v>48</v>
      </c>
      <c r="B30" s="175"/>
      <c r="C30" s="175"/>
      <c r="D30" s="175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176" t="s">
        <v>73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J9:N9"/>
    <mergeCell ref="A1:S1"/>
    <mergeCell ref="A2:J2"/>
    <mergeCell ref="K2:M2"/>
    <mergeCell ref="A4:G4"/>
    <mergeCell ref="A5:G5"/>
    <mergeCell ref="N2:O2"/>
    <mergeCell ref="Q2:S2"/>
    <mergeCell ref="A34:P34"/>
    <mergeCell ref="A6:S6"/>
    <mergeCell ref="A7:E7"/>
    <mergeCell ref="F7:H7"/>
    <mergeCell ref="J7:N7"/>
    <mergeCell ref="A8:E8"/>
    <mergeCell ref="F8:H8"/>
    <mergeCell ref="O7:P7"/>
    <mergeCell ref="O8:P8"/>
    <mergeCell ref="Q8:R8"/>
    <mergeCell ref="O9:P9"/>
    <mergeCell ref="Q9:R9"/>
    <mergeCell ref="A30:D30"/>
    <mergeCell ref="J8:N8"/>
    <mergeCell ref="A9:E9"/>
    <mergeCell ref="F9:H9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45"/>
  <sheetViews>
    <sheetView zoomScale="70" workbookViewId="0">
      <selection activeCell="R15" sqref="R15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66" t="str">
        <f>Summary!C1</f>
        <v>360º TRAVEL PROTECTION FOR GROUPS ROSTER/MANIFEST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8"/>
      <c r="T1" s="100"/>
      <c r="U1" s="100"/>
    </row>
    <row r="2" spans="1:25" s="58" customFormat="1" ht="18">
      <c r="A2" s="291" t="s">
        <v>36</v>
      </c>
      <c r="B2" s="292"/>
      <c r="C2" s="292"/>
      <c r="D2" s="292"/>
      <c r="E2" s="292"/>
      <c r="F2" s="292"/>
      <c r="G2" s="292"/>
      <c r="H2" s="292"/>
      <c r="I2" s="292"/>
      <c r="J2" s="292"/>
      <c r="K2" s="293" t="s">
        <v>9</v>
      </c>
      <c r="L2" s="293"/>
      <c r="M2" s="293"/>
      <c r="N2" s="269" t="str">
        <f>Summary!J2</f>
        <v>GCZ-1023</v>
      </c>
      <c r="O2" s="270"/>
      <c r="P2" s="75" t="s">
        <v>37</v>
      </c>
      <c r="Q2" s="269" t="str">
        <f>Summary!L2</f>
        <v>360 Group Choice</v>
      </c>
      <c r="R2" s="270"/>
      <c r="S2" s="271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85" t="s">
        <v>39</v>
      </c>
      <c r="B4" s="199"/>
      <c r="C4" s="199"/>
      <c r="D4" s="199"/>
      <c r="E4" s="199"/>
      <c r="F4" s="199"/>
      <c r="G4" s="200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88" t="s">
        <v>41</v>
      </c>
      <c r="B5" s="202"/>
      <c r="C5" s="202"/>
      <c r="D5" s="202"/>
      <c r="E5" s="202"/>
      <c r="F5" s="202"/>
      <c r="G5" s="203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82" t="s">
        <v>43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4"/>
      <c r="T6" s="101"/>
      <c r="U6" s="101"/>
    </row>
    <row r="7" spans="1:25" s="1" customFormat="1" ht="15" customHeight="1">
      <c r="A7" s="294" t="s">
        <v>44</v>
      </c>
      <c r="B7" s="295"/>
      <c r="C7" s="295"/>
      <c r="D7" s="295"/>
      <c r="E7" s="296"/>
      <c r="F7" s="297" t="str">
        <f>IF(Summary!C7="","",Summary!C7)</f>
        <v/>
      </c>
      <c r="G7" s="298"/>
      <c r="H7" s="298"/>
      <c r="I7" s="113"/>
      <c r="J7" s="299" t="s">
        <v>45</v>
      </c>
      <c r="K7" s="295"/>
      <c r="L7" s="295"/>
      <c r="M7" s="295"/>
      <c r="N7" s="296"/>
      <c r="O7" s="272" t="str">
        <f>IF(Summary!I7="","",Summary!I7)</f>
        <v/>
      </c>
      <c r="P7" s="273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85" t="s">
        <v>47</v>
      </c>
      <c r="B8" s="199"/>
      <c r="C8" s="199"/>
      <c r="D8" s="199"/>
      <c r="E8" s="200"/>
      <c r="F8" s="286" t="str">
        <f>IF(Summary!C8="","",Summary!C8)</f>
        <v/>
      </c>
      <c r="G8" s="287"/>
      <c r="H8" s="287"/>
      <c r="I8" s="97"/>
      <c r="J8" s="198" t="s">
        <v>7</v>
      </c>
      <c r="K8" s="199"/>
      <c r="L8" s="199"/>
      <c r="M8" s="199"/>
      <c r="N8" s="200"/>
      <c r="O8" s="274" t="str">
        <f>IF(Summary!I8="","",Summary!I8)</f>
        <v/>
      </c>
      <c r="P8" s="275"/>
      <c r="Q8" s="278" t="s">
        <v>50</v>
      </c>
      <c r="R8" s="279"/>
      <c r="S8" s="37">
        <f>COUNTIF(S13:S27,"&gt;0")</f>
        <v>0</v>
      </c>
      <c r="T8" s="103"/>
    </row>
    <row r="9" spans="1:25" s="1" customFormat="1" ht="15" customHeight="1" thickBot="1">
      <c r="A9" s="288" t="s">
        <v>11</v>
      </c>
      <c r="B9" s="202"/>
      <c r="C9" s="202"/>
      <c r="D9" s="202"/>
      <c r="E9" s="203"/>
      <c r="F9" s="289" t="str">
        <f>IF(Summary!C9="","",Summary!C9)</f>
        <v/>
      </c>
      <c r="G9" s="290"/>
      <c r="H9" s="290"/>
      <c r="I9" s="95"/>
      <c r="J9" s="201" t="s">
        <v>8</v>
      </c>
      <c r="K9" s="202"/>
      <c r="L9" s="202"/>
      <c r="M9" s="202"/>
      <c r="N9" s="203"/>
      <c r="O9" s="276" t="str">
        <f>IF(Summary!I9="","",Summary!I9)</f>
        <v/>
      </c>
      <c r="P9" s="277"/>
      <c r="Q9" s="280" t="s">
        <v>4</v>
      </c>
      <c r="R9" s="281"/>
      <c r="S9" s="38">
        <f ca="1">NOW()</f>
        <v>45278.372937268519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113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>IF(S13="","",S13*0.8)</f>
        <v/>
      </c>
      <c r="S13" s="45" t="str" cm="1">
        <f t="array" ref="S13">IF(Q13="","",INDEX(Rates!A:E,'Page 4'!Y13,'Page 4'!X13))</f>
        <v/>
      </c>
      <c r="T13" s="136" t="str">
        <f t="shared" si="0"/>
        <v/>
      </c>
      <c r="U13" s="92">
        <f>'Page 3'!U27+1</f>
        <v>46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4'!Q13,Rates!A:A,1)+1),Rates!A:A,0)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1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ref="R14:R27" si="2">IF(S14="","",S14*0.8)</f>
        <v/>
      </c>
      <c r="S14" s="49" t="str" cm="1">
        <f t="array" ref="S14">IF(Q14="","",INDEX(Rates!A:E,'Page 4'!Y14,'Page 4'!X14))</f>
        <v/>
      </c>
      <c r="T14" s="136" t="str">
        <f t="shared" si="0"/>
        <v/>
      </c>
      <c r="U14" s="92">
        <f>U13+1</f>
        <v>47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4'!Q14,Rates!A:A,1)+1),Rates!A:A,0)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1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2"/>
        <v/>
      </c>
      <c r="S15" s="49" t="str" cm="1">
        <f t="array" ref="S15">IF(Q15="","",INDEX(Rates!A:E,'Page 4'!Y15,'Page 4'!X15))</f>
        <v/>
      </c>
      <c r="T15" s="136" t="str">
        <f t="shared" si="0"/>
        <v/>
      </c>
      <c r="U15" s="92">
        <f t="shared" ref="U15:U27" si="3">U14+1</f>
        <v>48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4'!Q15,Rates!A:A,1)+1),Rates!A:A,0)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1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2"/>
        <v/>
      </c>
      <c r="S16" s="49" t="str" cm="1">
        <f t="array" ref="S16">IF(Q16="","",INDEX(Rates!A:E,'Page 4'!Y16,'Page 4'!X16))</f>
        <v/>
      </c>
      <c r="T16" s="136" t="str">
        <f t="shared" si="0"/>
        <v/>
      </c>
      <c r="U16" s="92">
        <f t="shared" si="3"/>
        <v>49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4'!Q16,Rates!A:A,1)+1),Rates!A:A,0)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1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2"/>
        <v/>
      </c>
      <c r="S17" s="49" t="str" cm="1">
        <f t="array" ref="S17">IF(Q17="","",INDEX(Rates!A:E,'Page 4'!Y17,'Page 4'!X17))</f>
        <v/>
      </c>
      <c r="T17" s="136" t="str">
        <f t="shared" si="0"/>
        <v/>
      </c>
      <c r="U17" s="92">
        <f t="shared" si="3"/>
        <v>50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4'!Q17,Rates!A:A,1)+1),Rates!A:A,0)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1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2"/>
        <v/>
      </c>
      <c r="S18" s="49" t="str" cm="1">
        <f t="array" ref="S18">IF(Q18="","",INDEX(Rates!A:E,'Page 4'!Y18,'Page 4'!X18))</f>
        <v/>
      </c>
      <c r="T18" s="136" t="str">
        <f t="shared" si="0"/>
        <v/>
      </c>
      <c r="U18" s="92">
        <f t="shared" si="3"/>
        <v>51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4'!Q18,Rates!A:A,1)+1),Rates!A:A,0)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1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2"/>
        <v/>
      </c>
      <c r="S19" s="49" t="str" cm="1">
        <f t="array" ref="S19">IF(Q19="","",INDEX(Rates!A:E,'Page 4'!Y19,'Page 4'!X19))</f>
        <v/>
      </c>
      <c r="T19" s="136" t="str">
        <f t="shared" si="0"/>
        <v/>
      </c>
      <c r="U19" s="92">
        <f t="shared" si="3"/>
        <v>52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4'!Q19,Rates!A:A,1)+1),Rates!A:A,0)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1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2"/>
        <v/>
      </c>
      <c r="S20" s="49" t="str" cm="1">
        <f t="array" ref="S20">IF(Q20="","",INDEX(Rates!A:E,'Page 4'!Y20,'Page 4'!X20))</f>
        <v/>
      </c>
      <c r="T20" s="136" t="str">
        <f t="shared" si="0"/>
        <v/>
      </c>
      <c r="U20" s="92">
        <f t="shared" si="3"/>
        <v>53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4'!Q20,Rates!A:A,1)+1),Rates!A:A,0)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1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2"/>
        <v/>
      </c>
      <c r="S21" s="49" t="str" cm="1">
        <f t="array" ref="S21">IF(Q21="","",INDEX(Rates!A:E,'Page 4'!Y21,'Page 4'!X21))</f>
        <v/>
      </c>
      <c r="T21" s="136" t="str">
        <f t="shared" si="0"/>
        <v/>
      </c>
      <c r="U21" s="92">
        <f t="shared" si="3"/>
        <v>54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4'!Q21,Rates!A:A,1)+1),Rates!A:A,0)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1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2"/>
        <v/>
      </c>
      <c r="S22" s="49" t="str" cm="1">
        <f t="array" ref="S22">IF(Q22="","",INDEX(Rates!A:E,'Page 4'!Y22,'Page 4'!X22))</f>
        <v/>
      </c>
      <c r="T22" s="136" t="str">
        <f t="shared" si="0"/>
        <v/>
      </c>
      <c r="U22" s="92">
        <f t="shared" si="3"/>
        <v>55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4'!Q22,Rates!A:A,1)+1),Rates!A:A,0)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1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2"/>
        <v/>
      </c>
      <c r="S23" s="49" t="str" cm="1">
        <f t="array" ref="S23">IF(Q23="","",INDEX(Rates!A:E,'Page 4'!Y23,'Page 4'!X23))</f>
        <v/>
      </c>
      <c r="T23" s="136" t="str">
        <f t="shared" si="0"/>
        <v/>
      </c>
      <c r="U23" s="92">
        <f t="shared" si="3"/>
        <v>56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4'!Q23,Rates!A:A,1)+1),Rates!A:A,0)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1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2"/>
        <v/>
      </c>
      <c r="S24" s="49" t="str" cm="1">
        <f t="array" ref="S24">IF(Q24="","",INDEX(Rates!A:E,'Page 4'!Y24,'Page 4'!X24))</f>
        <v/>
      </c>
      <c r="T24" s="136" t="str">
        <f t="shared" si="0"/>
        <v/>
      </c>
      <c r="U24" s="92">
        <f t="shared" si="3"/>
        <v>57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4'!Q24,Rates!A:A,1)+1),Rates!A:A,0)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1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2"/>
        <v/>
      </c>
      <c r="S25" s="49" t="str" cm="1">
        <f t="array" ref="S25">IF(Q25="","",INDEX(Rates!A:E,'Page 4'!Y25,'Page 4'!X25))</f>
        <v/>
      </c>
      <c r="T25" s="136" t="str">
        <f t="shared" si="0"/>
        <v/>
      </c>
      <c r="U25" s="92">
        <f t="shared" si="3"/>
        <v>58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4'!Q25,Rates!A:A,1)+1),Rates!A:A,0)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1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2"/>
        <v/>
      </c>
      <c r="S26" s="49" t="str" cm="1">
        <f t="array" ref="S26">IF(Q26="","",INDEX(Rates!A:E,'Page 4'!Y26,'Page 4'!X26))</f>
        <v/>
      </c>
      <c r="T26" s="136" t="str">
        <f t="shared" si="0"/>
        <v/>
      </c>
      <c r="U26" s="92">
        <f t="shared" si="3"/>
        <v>59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4'!Q26,Rates!A:A,1)+1),Rates!A:A,0)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1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2"/>
        <v/>
      </c>
      <c r="S27" s="55" t="str" cm="1">
        <f t="array" ref="S27">IF(Q27="","",INDEX(Rates!A:E,'Page 4'!Y27,'Page 4'!X27))</f>
        <v/>
      </c>
      <c r="T27" s="136" t="str">
        <f t="shared" si="0"/>
        <v/>
      </c>
      <c r="U27" s="92">
        <f t="shared" si="3"/>
        <v>60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4'!Q27,Rates!A:A,1)+1),Rates!A:A,0)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175" t="s">
        <v>48</v>
      </c>
      <c r="B30" s="175"/>
      <c r="C30" s="175"/>
      <c r="D30" s="175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176" t="s">
        <v>73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J9:N9"/>
    <mergeCell ref="A1:S1"/>
    <mergeCell ref="A2:J2"/>
    <mergeCell ref="K2:M2"/>
    <mergeCell ref="A4:G4"/>
    <mergeCell ref="A5:G5"/>
    <mergeCell ref="N2:O2"/>
    <mergeCell ref="Q2:S2"/>
    <mergeCell ref="A34:P34"/>
    <mergeCell ref="A6:S6"/>
    <mergeCell ref="A7:E7"/>
    <mergeCell ref="F7:H7"/>
    <mergeCell ref="J7:N7"/>
    <mergeCell ref="A8:E8"/>
    <mergeCell ref="F8:H8"/>
    <mergeCell ref="O7:P7"/>
    <mergeCell ref="O8:P8"/>
    <mergeCell ref="Q8:R8"/>
    <mergeCell ref="O9:P9"/>
    <mergeCell ref="Q9:R9"/>
    <mergeCell ref="A30:D30"/>
    <mergeCell ref="J8:N8"/>
    <mergeCell ref="A9:E9"/>
    <mergeCell ref="F9:H9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Y45"/>
  <sheetViews>
    <sheetView zoomScale="70" workbookViewId="0">
      <selection activeCell="R15" sqref="R15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66" t="str">
        <f>Summary!C1</f>
        <v>360º TRAVEL PROTECTION FOR GROUPS ROSTER/MANIFEST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8"/>
      <c r="T1" s="100"/>
      <c r="U1" s="100"/>
    </row>
    <row r="2" spans="1:25" s="58" customFormat="1" ht="18">
      <c r="A2" s="291" t="s">
        <v>36</v>
      </c>
      <c r="B2" s="292"/>
      <c r="C2" s="292"/>
      <c r="D2" s="292"/>
      <c r="E2" s="292"/>
      <c r="F2" s="292"/>
      <c r="G2" s="292"/>
      <c r="H2" s="292"/>
      <c r="I2" s="292"/>
      <c r="J2" s="292"/>
      <c r="K2" s="293" t="s">
        <v>9</v>
      </c>
      <c r="L2" s="293"/>
      <c r="M2" s="293"/>
      <c r="N2" s="269" t="str">
        <f>Summary!J2</f>
        <v>GCZ-1023</v>
      </c>
      <c r="O2" s="270"/>
      <c r="P2" s="75" t="s">
        <v>37</v>
      </c>
      <c r="Q2" s="269" t="str">
        <f>Summary!L2</f>
        <v>360 Group Choice</v>
      </c>
      <c r="R2" s="270"/>
      <c r="S2" s="271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85" t="s">
        <v>39</v>
      </c>
      <c r="B4" s="199"/>
      <c r="C4" s="199"/>
      <c r="D4" s="199"/>
      <c r="E4" s="199"/>
      <c r="F4" s="199"/>
      <c r="G4" s="200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88" t="s">
        <v>41</v>
      </c>
      <c r="B5" s="202"/>
      <c r="C5" s="202"/>
      <c r="D5" s="202"/>
      <c r="E5" s="202"/>
      <c r="F5" s="202"/>
      <c r="G5" s="203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82" t="s">
        <v>43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4"/>
      <c r="T6" s="101"/>
      <c r="U6" s="101"/>
    </row>
    <row r="7" spans="1:25" s="1" customFormat="1" ht="15" customHeight="1">
      <c r="A7" s="294" t="s">
        <v>44</v>
      </c>
      <c r="B7" s="295"/>
      <c r="C7" s="295"/>
      <c r="D7" s="295"/>
      <c r="E7" s="296"/>
      <c r="F7" s="297" t="str">
        <f>IF(Summary!C7="","",Summary!C7)</f>
        <v/>
      </c>
      <c r="G7" s="298"/>
      <c r="H7" s="298"/>
      <c r="I7" s="113"/>
      <c r="J7" s="299" t="s">
        <v>45</v>
      </c>
      <c r="K7" s="295"/>
      <c r="L7" s="295"/>
      <c r="M7" s="295"/>
      <c r="N7" s="296"/>
      <c r="O7" s="272" t="str">
        <f>IF(Summary!I7="","",Summary!I7)</f>
        <v/>
      </c>
      <c r="P7" s="273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85" t="s">
        <v>47</v>
      </c>
      <c r="B8" s="199"/>
      <c r="C8" s="199"/>
      <c r="D8" s="199"/>
      <c r="E8" s="200"/>
      <c r="F8" s="286" t="str">
        <f>IF(Summary!C8="","",Summary!C8)</f>
        <v/>
      </c>
      <c r="G8" s="287"/>
      <c r="H8" s="287"/>
      <c r="I8" s="97"/>
      <c r="J8" s="198" t="s">
        <v>7</v>
      </c>
      <c r="K8" s="199"/>
      <c r="L8" s="199"/>
      <c r="M8" s="199"/>
      <c r="N8" s="200"/>
      <c r="O8" s="274" t="str">
        <f>IF(Summary!I8="","",Summary!I8)</f>
        <v/>
      </c>
      <c r="P8" s="275"/>
      <c r="Q8" s="278" t="s">
        <v>50</v>
      </c>
      <c r="R8" s="279"/>
      <c r="S8" s="37">
        <f>COUNTIF(S13:S27,"&gt;0")</f>
        <v>0</v>
      </c>
      <c r="T8" s="103"/>
    </row>
    <row r="9" spans="1:25" s="1" customFormat="1" ht="15" customHeight="1" thickBot="1">
      <c r="A9" s="288" t="s">
        <v>11</v>
      </c>
      <c r="B9" s="202"/>
      <c r="C9" s="202"/>
      <c r="D9" s="202"/>
      <c r="E9" s="203"/>
      <c r="F9" s="289" t="str">
        <f>IF(Summary!C9="","",Summary!C9)</f>
        <v/>
      </c>
      <c r="G9" s="290"/>
      <c r="H9" s="290"/>
      <c r="I9" s="95"/>
      <c r="J9" s="201" t="s">
        <v>8</v>
      </c>
      <c r="K9" s="202"/>
      <c r="L9" s="202"/>
      <c r="M9" s="202"/>
      <c r="N9" s="203"/>
      <c r="O9" s="276" t="str">
        <f>IF(Summary!I9="","",Summary!I9)</f>
        <v/>
      </c>
      <c r="P9" s="277"/>
      <c r="Q9" s="280" t="s">
        <v>4</v>
      </c>
      <c r="R9" s="281"/>
      <c r="S9" s="38">
        <f ca="1">NOW()</f>
        <v>45278.372937268519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113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>IF(S13="","",S13*0.8)</f>
        <v/>
      </c>
      <c r="S13" s="45" t="str" cm="1">
        <f t="array" ref="S13">IF(Q13="","",INDEX(Rates!A:E,'Page 5'!Y13,'Page 5'!X13))</f>
        <v/>
      </c>
      <c r="T13" s="136" t="str">
        <f t="shared" si="0"/>
        <v/>
      </c>
      <c r="U13" s="92">
        <f>'Page 4'!U27+1</f>
        <v>61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5'!Q13,Rates!A:A,1)+1),Rates!A:A,0)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1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ref="R14:R27" si="2">IF(S14="","",S14*0.8)</f>
        <v/>
      </c>
      <c r="S14" s="49" t="str" cm="1">
        <f t="array" ref="S14">IF(Q14="","",INDEX(Rates!A:E,'Page 5'!Y14,'Page 5'!X14))</f>
        <v/>
      </c>
      <c r="T14" s="136" t="str">
        <f t="shared" si="0"/>
        <v/>
      </c>
      <c r="U14" s="92">
        <f>U13+1</f>
        <v>62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5'!Q14,Rates!A:A,1)+1),Rates!A:A,0)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1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2"/>
        <v/>
      </c>
      <c r="S15" s="49" t="str" cm="1">
        <f t="array" ref="S15">IF(Q15="","",INDEX(Rates!A:E,'Page 5'!Y15,'Page 5'!X15))</f>
        <v/>
      </c>
      <c r="T15" s="136" t="str">
        <f t="shared" si="0"/>
        <v/>
      </c>
      <c r="U15" s="92">
        <f t="shared" ref="U15:U27" si="3">U14+1</f>
        <v>63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5'!Q15,Rates!A:A,1)+1),Rates!A:A,0)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1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2"/>
        <v/>
      </c>
      <c r="S16" s="49" t="str" cm="1">
        <f t="array" ref="S16">IF(Q16="","",INDEX(Rates!A:E,'Page 5'!Y16,'Page 5'!X16))</f>
        <v/>
      </c>
      <c r="T16" s="136" t="str">
        <f t="shared" si="0"/>
        <v/>
      </c>
      <c r="U16" s="92">
        <f t="shared" si="3"/>
        <v>64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5'!Q16,Rates!A:A,1)+1),Rates!A:A,0)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1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2"/>
        <v/>
      </c>
      <c r="S17" s="49" t="str" cm="1">
        <f t="array" ref="S17">IF(Q17="","",INDEX(Rates!A:E,'Page 5'!Y17,'Page 5'!X17))</f>
        <v/>
      </c>
      <c r="T17" s="136" t="str">
        <f t="shared" si="0"/>
        <v/>
      </c>
      <c r="U17" s="92">
        <f t="shared" si="3"/>
        <v>65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5'!Q17,Rates!A:A,1)+1),Rates!A:A,0)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1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2"/>
        <v/>
      </c>
      <c r="S18" s="49" t="str" cm="1">
        <f t="array" ref="S18">IF(Q18="","",INDEX(Rates!A:E,'Page 5'!Y18,'Page 5'!X18))</f>
        <v/>
      </c>
      <c r="T18" s="136" t="str">
        <f t="shared" si="0"/>
        <v/>
      </c>
      <c r="U18" s="92">
        <f t="shared" si="3"/>
        <v>66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5'!Q18,Rates!A:A,1)+1),Rates!A:A,0)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1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2"/>
        <v/>
      </c>
      <c r="S19" s="49" t="str" cm="1">
        <f t="array" ref="S19">IF(Q19="","",INDEX(Rates!A:E,'Page 5'!Y19,'Page 5'!X19))</f>
        <v/>
      </c>
      <c r="T19" s="136" t="str">
        <f t="shared" si="0"/>
        <v/>
      </c>
      <c r="U19" s="92">
        <f t="shared" si="3"/>
        <v>67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5'!Q19,Rates!A:A,1)+1),Rates!A:A,0)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1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2"/>
        <v/>
      </c>
      <c r="S20" s="49" t="str" cm="1">
        <f t="array" ref="S20">IF(Q20="","",INDEX(Rates!A:E,'Page 5'!Y20,'Page 5'!X20))</f>
        <v/>
      </c>
      <c r="T20" s="136" t="str">
        <f t="shared" si="0"/>
        <v/>
      </c>
      <c r="U20" s="92">
        <f t="shared" si="3"/>
        <v>68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5'!Q20,Rates!A:A,1)+1),Rates!A:A,0)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1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2"/>
        <v/>
      </c>
      <c r="S21" s="49" t="str" cm="1">
        <f t="array" ref="S21">IF(Q21="","",INDEX(Rates!A:E,'Page 5'!Y21,'Page 5'!X21))</f>
        <v/>
      </c>
      <c r="T21" s="136" t="str">
        <f t="shared" si="0"/>
        <v/>
      </c>
      <c r="U21" s="92">
        <f t="shared" si="3"/>
        <v>69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5'!Q21,Rates!A:A,1)+1),Rates!A:A,0)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1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2"/>
        <v/>
      </c>
      <c r="S22" s="49" t="str" cm="1">
        <f t="array" ref="S22">IF(Q22="","",INDEX(Rates!A:E,'Page 5'!Y22,'Page 5'!X22))</f>
        <v/>
      </c>
      <c r="T22" s="136" t="str">
        <f t="shared" si="0"/>
        <v/>
      </c>
      <c r="U22" s="92">
        <f t="shared" si="3"/>
        <v>70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5'!Q22,Rates!A:A,1)+1),Rates!A:A,0)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1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2"/>
        <v/>
      </c>
      <c r="S23" s="49" t="str" cm="1">
        <f t="array" ref="S23">IF(Q23="","",INDEX(Rates!A:E,'Page 5'!Y23,'Page 5'!X23))</f>
        <v/>
      </c>
      <c r="T23" s="136" t="str">
        <f t="shared" si="0"/>
        <v/>
      </c>
      <c r="U23" s="92">
        <f t="shared" si="3"/>
        <v>71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5'!Q23,Rates!A:A,1)+1),Rates!A:A,0)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1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2"/>
        <v/>
      </c>
      <c r="S24" s="49" t="str" cm="1">
        <f t="array" ref="S24">IF(Q24="","",INDEX(Rates!A:E,'Page 5'!Y24,'Page 5'!X24))</f>
        <v/>
      </c>
      <c r="T24" s="136" t="str">
        <f t="shared" si="0"/>
        <v/>
      </c>
      <c r="U24" s="92">
        <f t="shared" si="3"/>
        <v>72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5'!Q24,Rates!A:A,1)+1),Rates!A:A,0)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1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2"/>
        <v/>
      </c>
      <c r="S25" s="49" t="str" cm="1">
        <f t="array" ref="S25">IF(Q25="","",INDEX(Rates!A:E,'Page 5'!Y25,'Page 5'!X25))</f>
        <v/>
      </c>
      <c r="T25" s="136" t="str">
        <f t="shared" si="0"/>
        <v/>
      </c>
      <c r="U25" s="92">
        <f t="shared" si="3"/>
        <v>73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5'!Q25,Rates!A:A,1)+1),Rates!A:A,0)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1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2"/>
        <v/>
      </c>
      <c r="S26" s="49" t="str" cm="1">
        <f t="array" ref="S26">IF(Q26="","",INDEX(Rates!A:E,'Page 5'!Y26,'Page 5'!X26))</f>
        <v/>
      </c>
      <c r="T26" s="136" t="str">
        <f t="shared" si="0"/>
        <v/>
      </c>
      <c r="U26" s="92">
        <f t="shared" si="3"/>
        <v>74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5'!Q26,Rates!A:A,1)+1),Rates!A:A,0)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1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2"/>
        <v/>
      </c>
      <c r="S27" s="55" t="str" cm="1">
        <f t="array" ref="S27">IF(Q27="","",INDEX(Rates!A:E,'Page 5'!Y27,'Page 5'!X27))</f>
        <v/>
      </c>
      <c r="T27" s="136" t="str">
        <f t="shared" si="0"/>
        <v/>
      </c>
      <c r="U27" s="92">
        <f t="shared" si="3"/>
        <v>75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5'!Q27,Rates!A:A,1)+1),Rates!A:A,0)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175" t="s">
        <v>48</v>
      </c>
      <c r="B30" s="175"/>
      <c r="C30" s="175"/>
      <c r="D30" s="175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176" t="s">
        <v>73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F9:H9"/>
    <mergeCell ref="J9:N9"/>
    <mergeCell ref="A1:S1"/>
    <mergeCell ref="A4:G4"/>
    <mergeCell ref="A5:G5"/>
    <mergeCell ref="A7:E7"/>
    <mergeCell ref="F7:H7"/>
    <mergeCell ref="J7:N7"/>
    <mergeCell ref="A34:P34"/>
    <mergeCell ref="A30:D30"/>
    <mergeCell ref="N2:O2"/>
    <mergeCell ref="Q2:S2"/>
    <mergeCell ref="O7:P7"/>
    <mergeCell ref="O8:P8"/>
    <mergeCell ref="Q8:R8"/>
    <mergeCell ref="O9:P9"/>
    <mergeCell ref="Q9:R9"/>
    <mergeCell ref="A6:S6"/>
    <mergeCell ref="A2:J2"/>
    <mergeCell ref="K2:M2"/>
    <mergeCell ref="A8:E8"/>
    <mergeCell ref="F8:H8"/>
    <mergeCell ref="J8:N8"/>
    <mergeCell ref="A9:E9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Y45"/>
  <sheetViews>
    <sheetView zoomScale="70" workbookViewId="0">
      <selection activeCell="R15" sqref="R15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66" t="str">
        <f>Summary!C1</f>
        <v>360º TRAVEL PROTECTION FOR GROUPS ROSTER/MANIFEST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8"/>
      <c r="T1" s="100"/>
      <c r="U1" s="100"/>
    </row>
    <row r="2" spans="1:25" s="58" customFormat="1" ht="18">
      <c r="A2" s="291" t="s">
        <v>36</v>
      </c>
      <c r="B2" s="292"/>
      <c r="C2" s="292"/>
      <c r="D2" s="292"/>
      <c r="E2" s="292"/>
      <c r="F2" s="292"/>
      <c r="G2" s="292"/>
      <c r="H2" s="292"/>
      <c r="I2" s="292"/>
      <c r="J2" s="292"/>
      <c r="K2" s="293" t="s">
        <v>9</v>
      </c>
      <c r="L2" s="293"/>
      <c r="M2" s="293"/>
      <c r="N2" s="269" t="str">
        <f>Summary!J2</f>
        <v>GCZ-1023</v>
      </c>
      <c r="O2" s="270"/>
      <c r="P2" s="75" t="s">
        <v>37</v>
      </c>
      <c r="Q2" s="269" t="str">
        <f>Summary!L2</f>
        <v>360 Group Choice</v>
      </c>
      <c r="R2" s="270"/>
      <c r="S2" s="271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85" t="s">
        <v>39</v>
      </c>
      <c r="B4" s="199"/>
      <c r="C4" s="199"/>
      <c r="D4" s="199"/>
      <c r="E4" s="199"/>
      <c r="F4" s="199"/>
      <c r="G4" s="200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88" t="s">
        <v>41</v>
      </c>
      <c r="B5" s="202"/>
      <c r="C5" s="202"/>
      <c r="D5" s="202"/>
      <c r="E5" s="202"/>
      <c r="F5" s="202"/>
      <c r="G5" s="203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82" t="s">
        <v>43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4"/>
      <c r="T6" s="101"/>
      <c r="U6" s="101"/>
    </row>
    <row r="7" spans="1:25" s="1" customFormat="1" ht="15" customHeight="1">
      <c r="A7" s="294" t="s">
        <v>44</v>
      </c>
      <c r="B7" s="295"/>
      <c r="C7" s="295"/>
      <c r="D7" s="295"/>
      <c r="E7" s="296"/>
      <c r="F7" s="297" t="str">
        <f>IF(Summary!C7="","",Summary!C7)</f>
        <v/>
      </c>
      <c r="G7" s="298"/>
      <c r="H7" s="298"/>
      <c r="I7" s="113"/>
      <c r="J7" s="299" t="s">
        <v>45</v>
      </c>
      <c r="K7" s="295"/>
      <c r="L7" s="295"/>
      <c r="M7" s="295"/>
      <c r="N7" s="296"/>
      <c r="O7" s="272" t="str">
        <f>IF(Summary!I7="","",Summary!I7)</f>
        <v/>
      </c>
      <c r="P7" s="273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85" t="s">
        <v>47</v>
      </c>
      <c r="B8" s="199"/>
      <c r="C8" s="199"/>
      <c r="D8" s="199"/>
      <c r="E8" s="200"/>
      <c r="F8" s="286" t="str">
        <f>IF(Summary!C8="","",Summary!C8)</f>
        <v/>
      </c>
      <c r="G8" s="287"/>
      <c r="H8" s="287"/>
      <c r="I8" s="97"/>
      <c r="J8" s="198" t="s">
        <v>7</v>
      </c>
      <c r="K8" s="199"/>
      <c r="L8" s="199"/>
      <c r="M8" s="199"/>
      <c r="N8" s="200"/>
      <c r="O8" s="274" t="str">
        <f>IF(Summary!I8="","",Summary!I8)</f>
        <v/>
      </c>
      <c r="P8" s="275"/>
      <c r="Q8" s="278" t="s">
        <v>50</v>
      </c>
      <c r="R8" s="279"/>
      <c r="S8" s="37">
        <f>COUNTIF(S13:S27,"&gt;0")</f>
        <v>0</v>
      </c>
      <c r="T8" s="103"/>
    </row>
    <row r="9" spans="1:25" s="1" customFormat="1" ht="15" customHeight="1" thickBot="1">
      <c r="A9" s="288" t="s">
        <v>11</v>
      </c>
      <c r="B9" s="202"/>
      <c r="C9" s="202"/>
      <c r="D9" s="202"/>
      <c r="E9" s="203"/>
      <c r="F9" s="289" t="str">
        <f>IF(Summary!C9="","",Summary!C9)</f>
        <v/>
      </c>
      <c r="G9" s="290"/>
      <c r="H9" s="290"/>
      <c r="I9" s="95"/>
      <c r="J9" s="201" t="s">
        <v>8</v>
      </c>
      <c r="K9" s="202"/>
      <c r="L9" s="202"/>
      <c r="M9" s="202"/>
      <c r="N9" s="203"/>
      <c r="O9" s="276" t="str">
        <f>IF(Summary!I9="","",Summary!I9)</f>
        <v/>
      </c>
      <c r="P9" s="277"/>
      <c r="Q9" s="280" t="s">
        <v>4</v>
      </c>
      <c r="R9" s="281"/>
      <c r="S9" s="38">
        <f ca="1">NOW()</f>
        <v>45278.372937268519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113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>IF(S13="","",S13*0.8)</f>
        <v/>
      </c>
      <c r="S13" s="45" t="str" cm="1">
        <f t="array" ref="S13">IF(Q13="","",INDEX(Rates!A:E,'Page 6'!Y13,'Page 6'!X13))</f>
        <v/>
      </c>
      <c r="T13" s="136" t="str">
        <f t="shared" si="0"/>
        <v/>
      </c>
      <c r="U13" s="92">
        <f>'Page 5'!U27+1</f>
        <v>76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6'!Q13,Rates!A:A,1)+1),Rates!A:A,0)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1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ref="R14:R27" si="2">IF(S14="","",S14*0.8)</f>
        <v/>
      </c>
      <c r="S14" s="49" t="str" cm="1">
        <f t="array" ref="S14">IF(Q14="","",INDEX(Rates!A:E,'Page 6'!Y14,'Page 6'!X14))</f>
        <v/>
      </c>
      <c r="T14" s="136" t="str">
        <f t="shared" si="0"/>
        <v/>
      </c>
      <c r="U14" s="92">
        <f>U13+1</f>
        <v>77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6'!Q14,Rates!A:A,1)+1),Rates!A:A,0)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1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2"/>
        <v/>
      </c>
      <c r="S15" s="49" t="str" cm="1">
        <f t="array" ref="S15">IF(Q15="","",INDEX(Rates!A:E,'Page 6'!Y15,'Page 6'!X15))</f>
        <v/>
      </c>
      <c r="T15" s="136" t="str">
        <f t="shared" si="0"/>
        <v/>
      </c>
      <c r="U15" s="92">
        <f t="shared" ref="U15:U27" si="3">U14+1</f>
        <v>78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6'!Q15,Rates!A:A,1)+1),Rates!A:A,0)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1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2"/>
        <v/>
      </c>
      <c r="S16" s="49" t="str" cm="1">
        <f t="array" ref="S16">IF(Q16="","",INDEX(Rates!A:E,'Page 6'!Y16,'Page 6'!X16))</f>
        <v/>
      </c>
      <c r="T16" s="136" t="str">
        <f t="shared" si="0"/>
        <v/>
      </c>
      <c r="U16" s="92">
        <f t="shared" si="3"/>
        <v>79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6'!Q16,Rates!A:A,1)+1),Rates!A:A,0)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1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2"/>
        <v/>
      </c>
      <c r="S17" s="49" t="str" cm="1">
        <f t="array" ref="S17">IF(Q17="","",INDEX(Rates!A:E,'Page 6'!Y17,'Page 6'!X17))</f>
        <v/>
      </c>
      <c r="T17" s="136" t="str">
        <f t="shared" si="0"/>
        <v/>
      </c>
      <c r="U17" s="92">
        <f t="shared" si="3"/>
        <v>80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6'!Q17,Rates!A:A,1)+1),Rates!A:A,0)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1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2"/>
        <v/>
      </c>
      <c r="S18" s="49" t="str" cm="1">
        <f t="array" ref="S18">IF(Q18="","",INDEX(Rates!A:E,'Page 6'!Y18,'Page 6'!X18))</f>
        <v/>
      </c>
      <c r="T18" s="136" t="str">
        <f t="shared" si="0"/>
        <v/>
      </c>
      <c r="U18" s="92">
        <f t="shared" si="3"/>
        <v>81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6'!Q18,Rates!A:A,1)+1),Rates!A:A,0)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1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2"/>
        <v/>
      </c>
      <c r="S19" s="49" t="str" cm="1">
        <f t="array" ref="S19">IF(Q19="","",INDEX(Rates!A:E,'Page 6'!Y19,'Page 6'!X19))</f>
        <v/>
      </c>
      <c r="T19" s="136" t="str">
        <f t="shared" si="0"/>
        <v/>
      </c>
      <c r="U19" s="92">
        <f t="shared" si="3"/>
        <v>82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6'!Q19,Rates!A:A,1)+1),Rates!A:A,0)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1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2"/>
        <v/>
      </c>
      <c r="S20" s="49" t="str" cm="1">
        <f t="array" ref="S20">IF(Q20="","",INDEX(Rates!A:E,'Page 6'!Y20,'Page 6'!X20))</f>
        <v/>
      </c>
      <c r="T20" s="136" t="str">
        <f t="shared" si="0"/>
        <v/>
      </c>
      <c r="U20" s="92">
        <f t="shared" si="3"/>
        <v>83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6'!Q20,Rates!A:A,1)+1),Rates!A:A,0)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1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2"/>
        <v/>
      </c>
      <c r="S21" s="49" t="str" cm="1">
        <f t="array" ref="S21">IF(Q21="","",INDEX(Rates!A:E,'Page 6'!Y21,'Page 6'!X21))</f>
        <v/>
      </c>
      <c r="T21" s="136" t="str">
        <f t="shared" si="0"/>
        <v/>
      </c>
      <c r="U21" s="92">
        <f t="shared" si="3"/>
        <v>84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6'!Q21,Rates!A:A,1)+1),Rates!A:A,0)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1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2"/>
        <v/>
      </c>
      <c r="S22" s="49" t="str" cm="1">
        <f t="array" ref="S22">IF(Q22="","",INDEX(Rates!A:E,'Page 6'!Y22,'Page 6'!X22))</f>
        <v/>
      </c>
      <c r="T22" s="136" t="str">
        <f t="shared" si="0"/>
        <v/>
      </c>
      <c r="U22" s="92">
        <f t="shared" si="3"/>
        <v>85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6'!Q22,Rates!A:A,1)+1),Rates!A:A,0)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1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2"/>
        <v/>
      </c>
      <c r="S23" s="49" t="str" cm="1">
        <f t="array" ref="S23">IF(Q23="","",INDEX(Rates!A:E,'Page 6'!Y23,'Page 6'!X23))</f>
        <v/>
      </c>
      <c r="T23" s="136" t="str">
        <f t="shared" si="0"/>
        <v/>
      </c>
      <c r="U23" s="92">
        <f t="shared" si="3"/>
        <v>86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6'!Q23,Rates!A:A,1)+1),Rates!A:A,0)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1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2"/>
        <v/>
      </c>
      <c r="S24" s="49" t="str" cm="1">
        <f t="array" ref="S24">IF(Q24="","",INDEX(Rates!A:E,'Page 6'!Y24,'Page 6'!X24))</f>
        <v/>
      </c>
      <c r="T24" s="136" t="str">
        <f t="shared" si="0"/>
        <v/>
      </c>
      <c r="U24" s="92">
        <f t="shared" si="3"/>
        <v>87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6'!Q24,Rates!A:A,1)+1),Rates!A:A,0)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1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2"/>
        <v/>
      </c>
      <c r="S25" s="49" t="str" cm="1">
        <f t="array" ref="S25">IF(Q25="","",INDEX(Rates!A:E,'Page 6'!Y25,'Page 6'!X25))</f>
        <v/>
      </c>
      <c r="T25" s="136" t="str">
        <f t="shared" si="0"/>
        <v/>
      </c>
      <c r="U25" s="92">
        <f t="shared" si="3"/>
        <v>88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6'!Q25,Rates!A:A,1)+1),Rates!A:A,0)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1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2"/>
        <v/>
      </c>
      <c r="S26" s="49" t="str" cm="1">
        <f t="array" ref="S26">IF(Q26="","",INDEX(Rates!A:E,'Page 6'!Y26,'Page 6'!X26))</f>
        <v/>
      </c>
      <c r="T26" s="136" t="str">
        <f t="shared" si="0"/>
        <v/>
      </c>
      <c r="U26" s="92">
        <f t="shared" si="3"/>
        <v>89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6'!Q26,Rates!A:A,1)+1),Rates!A:A,0)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1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2"/>
        <v/>
      </c>
      <c r="S27" s="55" t="str" cm="1">
        <f t="array" ref="S27">IF(Q27="","",INDEX(Rates!A:E,'Page 6'!Y27,'Page 6'!X27))</f>
        <v/>
      </c>
      <c r="T27" s="136" t="str">
        <f t="shared" si="0"/>
        <v/>
      </c>
      <c r="U27" s="92">
        <f t="shared" si="3"/>
        <v>90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6'!Q27,Rates!A:A,1)+1),Rates!A:A,0)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175" t="s">
        <v>48</v>
      </c>
      <c r="B30" s="175"/>
      <c r="C30" s="175"/>
      <c r="D30" s="175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176" t="s">
        <v>73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Q9:R9"/>
    <mergeCell ref="A8:E8"/>
    <mergeCell ref="F8:H8"/>
    <mergeCell ref="A30:D30"/>
    <mergeCell ref="J8:N8"/>
    <mergeCell ref="A9:E9"/>
    <mergeCell ref="F9:H9"/>
    <mergeCell ref="J9:N9"/>
    <mergeCell ref="A34:P34"/>
    <mergeCell ref="A1:S1"/>
    <mergeCell ref="A4:G4"/>
    <mergeCell ref="A7:E7"/>
    <mergeCell ref="F7:H7"/>
    <mergeCell ref="J7:N7"/>
    <mergeCell ref="N2:O2"/>
    <mergeCell ref="Q2:S2"/>
    <mergeCell ref="O7:P7"/>
    <mergeCell ref="A6:S6"/>
    <mergeCell ref="A2:J2"/>
    <mergeCell ref="A5:G5"/>
    <mergeCell ref="K2:M2"/>
    <mergeCell ref="O8:P8"/>
    <mergeCell ref="Q8:R8"/>
    <mergeCell ref="O9:P9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Y45"/>
  <sheetViews>
    <sheetView zoomScale="70" workbookViewId="0">
      <selection activeCell="R15" sqref="R15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66" t="str">
        <f>Summary!C1</f>
        <v>360º TRAVEL PROTECTION FOR GROUPS ROSTER/MANIFEST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8"/>
      <c r="T1" s="100"/>
      <c r="U1" s="100"/>
    </row>
    <row r="2" spans="1:25" s="58" customFormat="1" ht="18">
      <c r="A2" s="291" t="s">
        <v>36</v>
      </c>
      <c r="B2" s="292"/>
      <c r="C2" s="292"/>
      <c r="D2" s="292"/>
      <c r="E2" s="292"/>
      <c r="F2" s="292"/>
      <c r="G2" s="292"/>
      <c r="H2" s="292"/>
      <c r="I2" s="292"/>
      <c r="J2" s="292"/>
      <c r="K2" s="293" t="s">
        <v>9</v>
      </c>
      <c r="L2" s="293"/>
      <c r="M2" s="293"/>
      <c r="N2" s="269" t="str">
        <f>Summary!J2</f>
        <v>GCZ-1023</v>
      </c>
      <c r="O2" s="270"/>
      <c r="P2" s="75" t="s">
        <v>37</v>
      </c>
      <c r="Q2" s="269" t="str">
        <f>Summary!L2</f>
        <v>360 Group Choice</v>
      </c>
      <c r="R2" s="270"/>
      <c r="S2" s="271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85" t="s">
        <v>39</v>
      </c>
      <c r="B4" s="199"/>
      <c r="C4" s="199"/>
      <c r="D4" s="199"/>
      <c r="E4" s="199"/>
      <c r="F4" s="199"/>
      <c r="G4" s="200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88" t="s">
        <v>41</v>
      </c>
      <c r="B5" s="202"/>
      <c r="C5" s="202"/>
      <c r="D5" s="202"/>
      <c r="E5" s="202"/>
      <c r="F5" s="202"/>
      <c r="G5" s="203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82" t="s">
        <v>43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4"/>
      <c r="T6" s="101"/>
      <c r="U6" s="101"/>
    </row>
    <row r="7" spans="1:25" s="1" customFormat="1" ht="15" customHeight="1">
      <c r="A7" s="294" t="s">
        <v>44</v>
      </c>
      <c r="B7" s="295"/>
      <c r="C7" s="295"/>
      <c r="D7" s="295"/>
      <c r="E7" s="296"/>
      <c r="F7" s="297" t="str">
        <f>IF(Summary!C7="","",Summary!C7)</f>
        <v/>
      </c>
      <c r="G7" s="298"/>
      <c r="H7" s="298"/>
      <c r="I7" s="113"/>
      <c r="J7" s="299" t="s">
        <v>45</v>
      </c>
      <c r="K7" s="295"/>
      <c r="L7" s="295"/>
      <c r="M7" s="295"/>
      <c r="N7" s="296"/>
      <c r="O7" s="272" t="str">
        <f>IF(Summary!I7="","",Summary!I7)</f>
        <v/>
      </c>
      <c r="P7" s="273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85" t="s">
        <v>47</v>
      </c>
      <c r="B8" s="199"/>
      <c r="C8" s="199"/>
      <c r="D8" s="199"/>
      <c r="E8" s="200"/>
      <c r="F8" s="286" t="str">
        <f>IF(Summary!C8="","",Summary!C8)</f>
        <v/>
      </c>
      <c r="G8" s="287"/>
      <c r="H8" s="287"/>
      <c r="I8" s="97"/>
      <c r="J8" s="198" t="s">
        <v>7</v>
      </c>
      <c r="K8" s="199"/>
      <c r="L8" s="199"/>
      <c r="M8" s="199"/>
      <c r="N8" s="200"/>
      <c r="O8" s="274" t="str">
        <f>IF(Summary!I8="","",Summary!I8)</f>
        <v/>
      </c>
      <c r="P8" s="275"/>
      <c r="Q8" s="278" t="s">
        <v>50</v>
      </c>
      <c r="R8" s="279"/>
      <c r="S8" s="37">
        <f>COUNTIF(S13:S27,"&gt;0")</f>
        <v>0</v>
      </c>
      <c r="T8" s="103"/>
    </row>
    <row r="9" spans="1:25" s="1" customFormat="1" ht="15" customHeight="1" thickBot="1">
      <c r="A9" s="288" t="s">
        <v>11</v>
      </c>
      <c r="B9" s="202"/>
      <c r="C9" s="202"/>
      <c r="D9" s="202"/>
      <c r="E9" s="203"/>
      <c r="F9" s="289" t="str">
        <f>IF(Summary!C9="","",Summary!C9)</f>
        <v/>
      </c>
      <c r="G9" s="290"/>
      <c r="H9" s="290"/>
      <c r="I9" s="95"/>
      <c r="J9" s="201" t="s">
        <v>8</v>
      </c>
      <c r="K9" s="202"/>
      <c r="L9" s="202"/>
      <c r="M9" s="202"/>
      <c r="N9" s="203"/>
      <c r="O9" s="276" t="str">
        <f>IF(Summary!I9="","",Summary!I9)</f>
        <v/>
      </c>
      <c r="P9" s="277"/>
      <c r="Q9" s="280" t="s">
        <v>4</v>
      </c>
      <c r="R9" s="281"/>
      <c r="S9" s="38">
        <f ca="1">NOW()</f>
        <v>45278.372937268519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113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>IF(S13="","",S13*0.8)</f>
        <v/>
      </c>
      <c r="S13" s="45" t="str" cm="1">
        <f t="array" ref="S13">IF(Q13="","",INDEX(Rates!A:E,'Page 7'!Y13,'Page 7'!X13))</f>
        <v/>
      </c>
      <c r="T13" s="136" t="str">
        <f t="shared" si="0"/>
        <v/>
      </c>
      <c r="U13" s="92">
        <f>'Page 6'!U27+1</f>
        <v>91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7'!Q13,Rates!A:A,1)+1),Rates!A:A,0)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1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ref="R14:R27" si="2">IF(S14="","",S14*0.8)</f>
        <v/>
      </c>
      <c r="S14" s="49" t="str" cm="1">
        <f t="array" ref="S14">IF(Q14="","",INDEX(Rates!A:E,'Page 7'!Y14,'Page 7'!X14))</f>
        <v/>
      </c>
      <c r="T14" s="136" t="str">
        <f t="shared" si="0"/>
        <v/>
      </c>
      <c r="U14" s="92">
        <f>U13+1</f>
        <v>92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7'!Q14,Rates!A:A,1)+1),Rates!A:A,0)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1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2"/>
        <v/>
      </c>
      <c r="S15" s="49" t="str" cm="1">
        <f t="array" ref="S15">IF(Q15="","",INDEX(Rates!A:E,'Page 7'!Y15,'Page 7'!X15))</f>
        <v/>
      </c>
      <c r="T15" s="136" t="str">
        <f t="shared" si="0"/>
        <v/>
      </c>
      <c r="U15" s="92">
        <f t="shared" ref="U15:U27" si="3">U14+1</f>
        <v>93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7'!Q15,Rates!A:A,1)+1),Rates!A:A,0)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1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2"/>
        <v/>
      </c>
      <c r="S16" s="49" t="str" cm="1">
        <f t="array" ref="S16">IF(Q16="","",INDEX(Rates!A:E,'Page 7'!Y16,'Page 7'!X16))</f>
        <v/>
      </c>
      <c r="T16" s="136" t="str">
        <f t="shared" si="0"/>
        <v/>
      </c>
      <c r="U16" s="92">
        <f t="shared" si="3"/>
        <v>94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7'!Q16,Rates!A:A,1)+1),Rates!A:A,0)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1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2"/>
        <v/>
      </c>
      <c r="S17" s="49" t="str" cm="1">
        <f t="array" ref="S17">IF(Q17="","",INDEX(Rates!A:E,'Page 7'!Y17,'Page 7'!X17))</f>
        <v/>
      </c>
      <c r="T17" s="136" t="str">
        <f t="shared" si="0"/>
        <v/>
      </c>
      <c r="U17" s="92">
        <f t="shared" si="3"/>
        <v>95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7'!Q17,Rates!A:A,1)+1),Rates!A:A,0)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1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2"/>
        <v/>
      </c>
      <c r="S18" s="49" t="str" cm="1">
        <f t="array" ref="S18">IF(Q18="","",INDEX(Rates!A:E,'Page 7'!Y18,'Page 7'!X18))</f>
        <v/>
      </c>
      <c r="T18" s="136" t="str">
        <f t="shared" si="0"/>
        <v/>
      </c>
      <c r="U18" s="92">
        <f t="shared" si="3"/>
        <v>96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7'!Q18,Rates!A:A,1)+1),Rates!A:A,0)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1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2"/>
        <v/>
      </c>
      <c r="S19" s="49" t="str" cm="1">
        <f t="array" ref="S19">IF(Q19="","",INDEX(Rates!A:E,'Page 7'!Y19,'Page 7'!X19))</f>
        <v/>
      </c>
      <c r="T19" s="136" t="str">
        <f t="shared" si="0"/>
        <v/>
      </c>
      <c r="U19" s="92">
        <f t="shared" si="3"/>
        <v>97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7'!Q19,Rates!A:A,1)+1),Rates!A:A,0)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1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2"/>
        <v/>
      </c>
      <c r="S20" s="49" t="str" cm="1">
        <f t="array" ref="S20">IF(Q20="","",INDEX(Rates!A:E,'Page 7'!Y20,'Page 7'!X20))</f>
        <v/>
      </c>
      <c r="T20" s="136" t="str">
        <f t="shared" si="0"/>
        <v/>
      </c>
      <c r="U20" s="92">
        <f t="shared" si="3"/>
        <v>98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7'!Q20,Rates!A:A,1)+1),Rates!A:A,0)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1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2"/>
        <v/>
      </c>
      <c r="S21" s="49" t="str" cm="1">
        <f t="array" ref="S21">IF(Q21="","",INDEX(Rates!A:E,'Page 7'!Y21,'Page 7'!X21))</f>
        <v/>
      </c>
      <c r="T21" s="136" t="str">
        <f t="shared" si="0"/>
        <v/>
      </c>
      <c r="U21" s="92">
        <f t="shared" si="3"/>
        <v>99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7'!Q21,Rates!A:A,1)+1),Rates!A:A,0)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1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2"/>
        <v/>
      </c>
      <c r="S22" s="49" t="str" cm="1">
        <f t="array" ref="S22">IF(Q22="","",INDEX(Rates!A:E,'Page 7'!Y22,'Page 7'!X22))</f>
        <v/>
      </c>
      <c r="T22" s="136" t="str">
        <f t="shared" si="0"/>
        <v/>
      </c>
      <c r="U22" s="92">
        <f t="shared" si="3"/>
        <v>100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7'!Q22,Rates!A:A,1)+1),Rates!A:A,0)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1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2"/>
        <v/>
      </c>
      <c r="S23" s="49" t="str" cm="1">
        <f t="array" ref="S23">IF(Q23="","",INDEX(Rates!A:E,'Page 7'!Y23,'Page 7'!X23))</f>
        <v/>
      </c>
      <c r="T23" s="136" t="str">
        <f t="shared" si="0"/>
        <v/>
      </c>
      <c r="U23" s="92">
        <f t="shared" si="3"/>
        <v>101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7'!Q23,Rates!A:A,1)+1),Rates!A:A,0)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1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2"/>
        <v/>
      </c>
      <c r="S24" s="49" t="str" cm="1">
        <f t="array" ref="S24">IF(Q24="","",INDEX(Rates!A:E,'Page 7'!Y24,'Page 7'!X24))</f>
        <v/>
      </c>
      <c r="T24" s="136" t="str">
        <f t="shared" si="0"/>
        <v/>
      </c>
      <c r="U24" s="92">
        <f t="shared" si="3"/>
        <v>102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7'!Q24,Rates!A:A,1)+1),Rates!A:A,0)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1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2"/>
        <v/>
      </c>
      <c r="S25" s="49" t="str" cm="1">
        <f t="array" ref="S25">IF(Q25="","",INDEX(Rates!A:E,'Page 7'!Y25,'Page 7'!X25))</f>
        <v/>
      </c>
      <c r="T25" s="136" t="str">
        <f t="shared" si="0"/>
        <v/>
      </c>
      <c r="U25" s="92">
        <f t="shared" si="3"/>
        <v>103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7'!Q25,Rates!A:A,1)+1),Rates!A:A,0)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1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2"/>
        <v/>
      </c>
      <c r="S26" s="49" t="str" cm="1">
        <f t="array" ref="S26">IF(Q26="","",INDEX(Rates!A:E,'Page 7'!Y26,'Page 7'!X26))</f>
        <v/>
      </c>
      <c r="T26" s="136" t="str">
        <f t="shared" si="0"/>
        <v/>
      </c>
      <c r="U26" s="92">
        <f t="shared" si="3"/>
        <v>104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7'!Q26,Rates!A:A,1)+1),Rates!A:A,0)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1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2"/>
        <v/>
      </c>
      <c r="S27" s="55" t="str" cm="1">
        <f t="array" ref="S27">IF(Q27="","",INDEX(Rates!A:E,'Page 7'!Y27,'Page 7'!X27))</f>
        <v/>
      </c>
      <c r="T27" s="136" t="str">
        <f t="shared" si="0"/>
        <v/>
      </c>
      <c r="U27" s="92">
        <f t="shared" si="3"/>
        <v>105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7'!Q27,Rates!A:A,1)+1),Rates!A:A,0)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175" t="s">
        <v>48</v>
      </c>
      <c r="B30" s="175"/>
      <c r="C30" s="175"/>
      <c r="D30" s="175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176" t="s">
        <v>73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Q9:R9"/>
    <mergeCell ref="A8:E8"/>
    <mergeCell ref="F8:H8"/>
    <mergeCell ref="A30:D30"/>
    <mergeCell ref="J8:N8"/>
    <mergeCell ref="A9:E9"/>
    <mergeCell ref="F9:H9"/>
    <mergeCell ref="J9:N9"/>
    <mergeCell ref="A34:P34"/>
    <mergeCell ref="A1:S1"/>
    <mergeCell ref="A4:G4"/>
    <mergeCell ref="A7:E7"/>
    <mergeCell ref="F7:H7"/>
    <mergeCell ref="J7:N7"/>
    <mergeCell ref="N2:O2"/>
    <mergeCell ref="Q2:S2"/>
    <mergeCell ref="O7:P7"/>
    <mergeCell ref="A6:S6"/>
    <mergeCell ref="A2:J2"/>
    <mergeCell ref="A5:G5"/>
    <mergeCell ref="K2:M2"/>
    <mergeCell ref="O8:P8"/>
    <mergeCell ref="Q8:R8"/>
    <mergeCell ref="O9:P9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Y45"/>
  <sheetViews>
    <sheetView topLeftCell="G1" zoomScale="70" workbookViewId="0">
      <selection activeCell="R15" sqref="R15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66" t="str">
        <f>Summary!C1</f>
        <v>360º TRAVEL PROTECTION FOR GROUPS ROSTER/MANIFEST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8"/>
      <c r="T1" s="100"/>
      <c r="U1" s="100"/>
    </row>
    <row r="2" spans="1:25" s="58" customFormat="1" ht="18">
      <c r="A2" s="291" t="s">
        <v>36</v>
      </c>
      <c r="B2" s="292"/>
      <c r="C2" s="292"/>
      <c r="D2" s="292"/>
      <c r="E2" s="292"/>
      <c r="F2" s="292"/>
      <c r="G2" s="292"/>
      <c r="H2" s="292"/>
      <c r="I2" s="292"/>
      <c r="J2" s="292"/>
      <c r="K2" s="293" t="s">
        <v>9</v>
      </c>
      <c r="L2" s="293"/>
      <c r="M2" s="293"/>
      <c r="N2" s="269" t="str">
        <f>Summary!J2</f>
        <v>GCZ-1023</v>
      </c>
      <c r="O2" s="270"/>
      <c r="P2" s="75" t="s">
        <v>37</v>
      </c>
      <c r="Q2" s="269" t="str">
        <f>Summary!L2</f>
        <v>360 Group Choice</v>
      </c>
      <c r="R2" s="270"/>
      <c r="S2" s="271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85" t="s">
        <v>39</v>
      </c>
      <c r="B4" s="199"/>
      <c r="C4" s="199"/>
      <c r="D4" s="199"/>
      <c r="E4" s="199"/>
      <c r="F4" s="199"/>
      <c r="G4" s="200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88" t="s">
        <v>41</v>
      </c>
      <c r="B5" s="202"/>
      <c r="C5" s="202"/>
      <c r="D5" s="202"/>
      <c r="E5" s="202"/>
      <c r="F5" s="202"/>
      <c r="G5" s="203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82" t="s">
        <v>43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4"/>
      <c r="T6" s="101"/>
      <c r="U6" s="101"/>
    </row>
    <row r="7" spans="1:25" s="1" customFormat="1" ht="15" customHeight="1">
      <c r="A7" s="294" t="s">
        <v>44</v>
      </c>
      <c r="B7" s="295"/>
      <c r="C7" s="295"/>
      <c r="D7" s="295"/>
      <c r="E7" s="296"/>
      <c r="F7" s="297" t="str">
        <f>IF(Summary!C7="","",Summary!C7)</f>
        <v/>
      </c>
      <c r="G7" s="298"/>
      <c r="H7" s="298"/>
      <c r="I7" s="113"/>
      <c r="J7" s="299" t="s">
        <v>45</v>
      </c>
      <c r="K7" s="295"/>
      <c r="L7" s="295"/>
      <c r="M7" s="295"/>
      <c r="N7" s="296"/>
      <c r="O7" s="272" t="str">
        <f>IF(Summary!I7="","",Summary!I7)</f>
        <v/>
      </c>
      <c r="P7" s="273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85" t="s">
        <v>47</v>
      </c>
      <c r="B8" s="199"/>
      <c r="C8" s="199"/>
      <c r="D8" s="199"/>
      <c r="E8" s="200"/>
      <c r="F8" s="286" t="str">
        <f>IF(Summary!C8="","",Summary!C8)</f>
        <v/>
      </c>
      <c r="G8" s="287"/>
      <c r="H8" s="287"/>
      <c r="I8" s="97"/>
      <c r="J8" s="198" t="s">
        <v>7</v>
      </c>
      <c r="K8" s="199"/>
      <c r="L8" s="199"/>
      <c r="M8" s="199"/>
      <c r="N8" s="200"/>
      <c r="O8" s="274" t="str">
        <f>IF(Summary!I8="","",Summary!I8)</f>
        <v/>
      </c>
      <c r="P8" s="275"/>
      <c r="Q8" s="278" t="s">
        <v>50</v>
      </c>
      <c r="R8" s="279"/>
      <c r="S8" s="37">
        <f>COUNTIF(S13:S27,"&gt;0")</f>
        <v>0</v>
      </c>
      <c r="T8" s="103"/>
    </row>
    <row r="9" spans="1:25" s="1" customFormat="1" ht="15" customHeight="1" thickBot="1">
      <c r="A9" s="288" t="s">
        <v>11</v>
      </c>
      <c r="B9" s="202"/>
      <c r="C9" s="202"/>
      <c r="D9" s="202"/>
      <c r="E9" s="203"/>
      <c r="F9" s="289" t="str">
        <f>IF(Summary!C9="","",Summary!C9)</f>
        <v/>
      </c>
      <c r="G9" s="290"/>
      <c r="H9" s="290"/>
      <c r="I9" s="95"/>
      <c r="J9" s="201" t="s">
        <v>8</v>
      </c>
      <c r="K9" s="202"/>
      <c r="L9" s="202"/>
      <c r="M9" s="202"/>
      <c r="N9" s="203"/>
      <c r="O9" s="276" t="str">
        <f>IF(Summary!I9="","",Summary!I9)</f>
        <v/>
      </c>
      <c r="P9" s="277"/>
      <c r="Q9" s="280" t="s">
        <v>4</v>
      </c>
      <c r="R9" s="281"/>
      <c r="S9" s="38">
        <f ca="1">NOW()</f>
        <v>45278.372937268519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113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>IF(S13="","",S13*0.8)</f>
        <v/>
      </c>
      <c r="S13" s="45" t="str" cm="1">
        <f t="array" ref="S13">IF(Q13="","",INDEX(Rates!A:E,'Page 8'!Y13,'Page 8'!X13))</f>
        <v/>
      </c>
      <c r="T13" s="136" t="str">
        <f t="shared" si="0"/>
        <v/>
      </c>
      <c r="U13" s="92">
        <f>'Page 7'!U27+1</f>
        <v>106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8'!Q13,Rates!A:A,1)+1),Rates!A:A,0)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1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ref="R14:R27" si="2">IF(S14="","",S14*0.8)</f>
        <v/>
      </c>
      <c r="S14" s="49" t="str" cm="1">
        <f t="array" ref="S14">IF(Q14="","",INDEX(Rates!A:E,'Page 8'!Y14,'Page 8'!X14))</f>
        <v/>
      </c>
      <c r="T14" s="136" t="str">
        <f t="shared" si="0"/>
        <v/>
      </c>
      <c r="U14" s="92">
        <f>U13+1</f>
        <v>107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8'!Q14,Rates!A:A,1)+1),Rates!A:A,0)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1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2"/>
        <v/>
      </c>
      <c r="S15" s="49" t="str" cm="1">
        <f t="array" ref="S15">IF(Q15="","",INDEX(Rates!A:E,'Page 8'!Y15,'Page 8'!X15))</f>
        <v/>
      </c>
      <c r="T15" s="136" t="str">
        <f t="shared" si="0"/>
        <v/>
      </c>
      <c r="U15" s="92">
        <f t="shared" ref="U15:U27" si="3">U14+1</f>
        <v>108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8'!Q15,Rates!A:A,1)+1),Rates!A:A,0)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1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2"/>
        <v/>
      </c>
      <c r="S16" s="49" t="str" cm="1">
        <f t="array" ref="S16">IF(Q16="","",INDEX(Rates!A:E,'Page 8'!Y16,'Page 8'!X16))</f>
        <v/>
      </c>
      <c r="T16" s="136" t="str">
        <f t="shared" si="0"/>
        <v/>
      </c>
      <c r="U16" s="92">
        <f t="shared" si="3"/>
        <v>109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8'!Q16,Rates!A:A,1)+1),Rates!A:A,0)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1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2"/>
        <v/>
      </c>
      <c r="S17" s="49" t="str" cm="1">
        <f t="array" ref="S17">IF(Q17="","",INDEX(Rates!A:E,'Page 8'!Y17,'Page 8'!X17))</f>
        <v/>
      </c>
      <c r="T17" s="136" t="str">
        <f t="shared" si="0"/>
        <v/>
      </c>
      <c r="U17" s="92">
        <f t="shared" si="3"/>
        <v>110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8'!Q17,Rates!A:A,1)+1),Rates!A:A,0)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1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2"/>
        <v/>
      </c>
      <c r="S18" s="49" t="str" cm="1">
        <f t="array" ref="S18">IF(Q18="","",INDEX(Rates!A:E,'Page 8'!Y18,'Page 8'!X18))</f>
        <v/>
      </c>
      <c r="T18" s="136" t="str">
        <f t="shared" si="0"/>
        <v/>
      </c>
      <c r="U18" s="92">
        <f t="shared" si="3"/>
        <v>111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8'!Q18,Rates!A:A,1)+1),Rates!A:A,0)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1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2"/>
        <v/>
      </c>
      <c r="S19" s="49" t="str" cm="1">
        <f t="array" ref="S19">IF(Q19="","",INDEX(Rates!A:E,'Page 8'!Y19,'Page 8'!X19))</f>
        <v/>
      </c>
      <c r="T19" s="136" t="str">
        <f t="shared" si="0"/>
        <v/>
      </c>
      <c r="U19" s="92">
        <f t="shared" si="3"/>
        <v>112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8'!Q19,Rates!A:A,1)+1),Rates!A:A,0)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1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2"/>
        <v/>
      </c>
      <c r="S20" s="49" t="str" cm="1">
        <f t="array" ref="S20">IF(Q20="","",INDEX(Rates!A:E,'Page 8'!Y20,'Page 8'!X20))</f>
        <v/>
      </c>
      <c r="T20" s="136" t="str">
        <f t="shared" si="0"/>
        <v/>
      </c>
      <c r="U20" s="92">
        <f t="shared" si="3"/>
        <v>113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8'!Q20,Rates!A:A,1)+1),Rates!A:A,0)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1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2"/>
        <v/>
      </c>
      <c r="S21" s="49" t="str" cm="1">
        <f t="array" ref="S21">IF(Q21="","",INDEX(Rates!A:E,'Page 8'!Y21,'Page 8'!X21))</f>
        <v/>
      </c>
      <c r="T21" s="136" t="str">
        <f t="shared" si="0"/>
        <v/>
      </c>
      <c r="U21" s="92">
        <f t="shared" si="3"/>
        <v>114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8'!Q21,Rates!A:A,1)+1),Rates!A:A,0)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1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2"/>
        <v/>
      </c>
      <c r="S22" s="49" t="str" cm="1">
        <f t="array" ref="S22">IF(Q22="","",INDEX(Rates!A:E,'Page 8'!Y22,'Page 8'!X22))</f>
        <v/>
      </c>
      <c r="T22" s="136" t="str">
        <f t="shared" si="0"/>
        <v/>
      </c>
      <c r="U22" s="92">
        <f t="shared" si="3"/>
        <v>115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8'!Q22,Rates!A:A,1)+1),Rates!A:A,0)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1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2"/>
        <v/>
      </c>
      <c r="S23" s="49" t="str" cm="1">
        <f t="array" ref="S23">IF(Q23="","",INDEX(Rates!A:E,'Page 8'!Y23,'Page 8'!X23))</f>
        <v/>
      </c>
      <c r="T23" s="136" t="str">
        <f t="shared" si="0"/>
        <v/>
      </c>
      <c r="U23" s="92">
        <f t="shared" si="3"/>
        <v>116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8'!Q23,Rates!A:A,1)+1),Rates!A:A,0)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1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2"/>
        <v/>
      </c>
      <c r="S24" s="49" t="str" cm="1">
        <f t="array" ref="S24">IF(Q24="","",INDEX(Rates!A:E,'Page 8'!Y24,'Page 8'!X24))</f>
        <v/>
      </c>
      <c r="T24" s="136" t="str">
        <f t="shared" si="0"/>
        <v/>
      </c>
      <c r="U24" s="92">
        <f t="shared" si="3"/>
        <v>117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8'!Q24,Rates!A:A,1)+1),Rates!A:A,0)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1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2"/>
        <v/>
      </c>
      <c r="S25" s="49" t="str" cm="1">
        <f t="array" ref="S25">IF(Q25="","",INDEX(Rates!A:E,'Page 8'!Y25,'Page 8'!X25))</f>
        <v/>
      </c>
      <c r="T25" s="136" t="str">
        <f t="shared" si="0"/>
        <v/>
      </c>
      <c r="U25" s="92">
        <f t="shared" si="3"/>
        <v>118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8'!Q25,Rates!A:A,1)+1),Rates!A:A,0)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1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2"/>
        <v/>
      </c>
      <c r="S26" s="49" t="str" cm="1">
        <f t="array" ref="S26">IF(Q26="","",INDEX(Rates!A:E,'Page 8'!Y26,'Page 8'!X26))</f>
        <v/>
      </c>
      <c r="T26" s="136" t="str">
        <f t="shared" si="0"/>
        <v/>
      </c>
      <c r="U26" s="92">
        <f t="shared" si="3"/>
        <v>119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8'!Q26,Rates!A:A,1)+1),Rates!A:A,0)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1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2"/>
        <v/>
      </c>
      <c r="S27" s="55" t="str" cm="1">
        <f t="array" ref="S27">IF(Q27="","",INDEX(Rates!A:E,'Page 8'!Y27,'Page 8'!X27))</f>
        <v/>
      </c>
      <c r="T27" s="136" t="str">
        <f t="shared" si="0"/>
        <v/>
      </c>
      <c r="U27" s="92">
        <f t="shared" si="3"/>
        <v>120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8'!Q27,Rates!A:A,1)+1),Rates!A:A,0)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175" t="s">
        <v>48</v>
      </c>
      <c r="B30" s="175"/>
      <c r="C30" s="175"/>
      <c r="D30" s="175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176" t="s">
        <v>73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Q9:R9"/>
    <mergeCell ref="A8:E8"/>
    <mergeCell ref="F8:H8"/>
    <mergeCell ref="A30:D30"/>
    <mergeCell ref="J8:N8"/>
    <mergeCell ref="A9:E9"/>
    <mergeCell ref="F9:H9"/>
    <mergeCell ref="J9:N9"/>
    <mergeCell ref="A34:P34"/>
    <mergeCell ref="A1:S1"/>
    <mergeCell ref="A4:G4"/>
    <mergeCell ref="A7:E7"/>
    <mergeCell ref="F7:H7"/>
    <mergeCell ref="J7:N7"/>
    <mergeCell ref="N2:O2"/>
    <mergeCell ref="Q2:S2"/>
    <mergeCell ref="O7:P7"/>
    <mergeCell ref="A6:S6"/>
    <mergeCell ref="A2:J2"/>
    <mergeCell ref="A5:G5"/>
    <mergeCell ref="K2:M2"/>
    <mergeCell ref="O8:P8"/>
    <mergeCell ref="Q8:R8"/>
    <mergeCell ref="O9:P9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Y45"/>
  <sheetViews>
    <sheetView topLeftCell="I1" zoomScale="70" workbookViewId="0">
      <selection activeCell="R15" sqref="R15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66" t="str">
        <f>Summary!C1</f>
        <v>360º TRAVEL PROTECTION FOR GROUPS ROSTER/MANIFEST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8"/>
      <c r="T1" s="100"/>
      <c r="U1" s="100"/>
    </row>
    <row r="2" spans="1:25" s="58" customFormat="1" ht="18">
      <c r="A2" s="291" t="s">
        <v>36</v>
      </c>
      <c r="B2" s="292"/>
      <c r="C2" s="292"/>
      <c r="D2" s="292"/>
      <c r="E2" s="292"/>
      <c r="F2" s="292"/>
      <c r="G2" s="292"/>
      <c r="H2" s="292"/>
      <c r="I2" s="292"/>
      <c r="J2" s="292"/>
      <c r="K2" s="293" t="s">
        <v>9</v>
      </c>
      <c r="L2" s="293"/>
      <c r="M2" s="293"/>
      <c r="N2" s="269" t="str">
        <f>Summary!J2</f>
        <v>GCZ-1023</v>
      </c>
      <c r="O2" s="270"/>
      <c r="P2" s="75" t="s">
        <v>37</v>
      </c>
      <c r="Q2" s="269" t="str">
        <f>Summary!L2</f>
        <v>360 Group Choice</v>
      </c>
      <c r="R2" s="270"/>
      <c r="S2" s="271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85" t="s">
        <v>39</v>
      </c>
      <c r="B4" s="199"/>
      <c r="C4" s="199"/>
      <c r="D4" s="199"/>
      <c r="E4" s="199"/>
      <c r="F4" s="199"/>
      <c r="G4" s="200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88" t="s">
        <v>41</v>
      </c>
      <c r="B5" s="202"/>
      <c r="C5" s="202"/>
      <c r="D5" s="202"/>
      <c r="E5" s="202"/>
      <c r="F5" s="202"/>
      <c r="G5" s="203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82" t="s">
        <v>43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4"/>
      <c r="T6" s="101"/>
      <c r="U6" s="101"/>
    </row>
    <row r="7" spans="1:25" s="1" customFormat="1" ht="15" customHeight="1">
      <c r="A7" s="294" t="s">
        <v>44</v>
      </c>
      <c r="B7" s="295"/>
      <c r="C7" s="295"/>
      <c r="D7" s="295"/>
      <c r="E7" s="296"/>
      <c r="F7" s="297" t="str">
        <f>IF(Summary!C7="","",Summary!C7)</f>
        <v/>
      </c>
      <c r="G7" s="298"/>
      <c r="H7" s="298"/>
      <c r="I7" s="113"/>
      <c r="J7" s="299" t="s">
        <v>45</v>
      </c>
      <c r="K7" s="295"/>
      <c r="L7" s="295"/>
      <c r="M7" s="295"/>
      <c r="N7" s="296"/>
      <c r="O7" s="272" t="str">
        <f>IF(Summary!I7="","",Summary!I7)</f>
        <v/>
      </c>
      <c r="P7" s="273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85" t="s">
        <v>47</v>
      </c>
      <c r="B8" s="199"/>
      <c r="C8" s="199"/>
      <c r="D8" s="199"/>
      <c r="E8" s="200"/>
      <c r="F8" s="286" t="str">
        <f>IF(Summary!C8="","",Summary!C8)</f>
        <v/>
      </c>
      <c r="G8" s="287"/>
      <c r="H8" s="287"/>
      <c r="I8" s="97"/>
      <c r="J8" s="198" t="s">
        <v>7</v>
      </c>
      <c r="K8" s="199"/>
      <c r="L8" s="199"/>
      <c r="M8" s="199"/>
      <c r="N8" s="200"/>
      <c r="O8" s="274" t="str">
        <f>IF(Summary!I8="","",Summary!I8)</f>
        <v/>
      </c>
      <c r="P8" s="275"/>
      <c r="Q8" s="278" t="s">
        <v>50</v>
      </c>
      <c r="R8" s="279"/>
      <c r="S8" s="37">
        <f>COUNTIF(S13:S27,"&gt;0")</f>
        <v>0</v>
      </c>
      <c r="T8" s="103"/>
    </row>
    <row r="9" spans="1:25" s="1" customFormat="1" ht="15" customHeight="1" thickBot="1">
      <c r="A9" s="288" t="s">
        <v>11</v>
      </c>
      <c r="B9" s="202"/>
      <c r="C9" s="202"/>
      <c r="D9" s="202"/>
      <c r="E9" s="203"/>
      <c r="F9" s="289" t="str">
        <f>IF(Summary!C9="","",Summary!C9)</f>
        <v/>
      </c>
      <c r="G9" s="290"/>
      <c r="H9" s="290"/>
      <c r="I9" s="95"/>
      <c r="J9" s="201" t="s">
        <v>8</v>
      </c>
      <c r="K9" s="202"/>
      <c r="L9" s="202"/>
      <c r="M9" s="202"/>
      <c r="N9" s="203"/>
      <c r="O9" s="276" t="str">
        <f>IF(Summary!I9="","",Summary!I9)</f>
        <v/>
      </c>
      <c r="P9" s="277"/>
      <c r="Q9" s="280" t="s">
        <v>4</v>
      </c>
      <c r="R9" s="281"/>
      <c r="S9" s="38">
        <f ca="1">NOW()</f>
        <v>45278.372937268519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113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>IF(S13="","",S13*0.8)</f>
        <v/>
      </c>
      <c r="S13" s="45" t="str" cm="1">
        <f t="array" ref="S13">IF(Q13="","",INDEX(Rates!A:E,'Page 9'!Y13,'Page 9'!X13))</f>
        <v/>
      </c>
      <c r="T13" s="136" t="str">
        <f t="shared" si="0"/>
        <v/>
      </c>
      <c r="U13" s="92">
        <f>'Page 8'!U27+1</f>
        <v>121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9'!Q13,Rates!A:A,1)+1),Rates!A:A,0)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1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ref="R14:R27" si="2">IF(S14="","",S14*0.8)</f>
        <v/>
      </c>
      <c r="S14" s="49" t="str" cm="1">
        <f t="array" ref="S14">IF(Q14="","",INDEX(Rates!A:E,'Page 9'!Y14,'Page 9'!X14))</f>
        <v/>
      </c>
      <c r="T14" s="136" t="str">
        <f t="shared" si="0"/>
        <v/>
      </c>
      <c r="U14" s="92">
        <f>U13+1</f>
        <v>122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9'!Q14,Rates!A:A,1)+1),Rates!A:A,0)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1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2"/>
        <v/>
      </c>
      <c r="S15" s="49" t="str" cm="1">
        <f t="array" ref="S15">IF(Q15="","",INDEX(Rates!A:E,'Page 9'!Y15,'Page 9'!X15))</f>
        <v/>
      </c>
      <c r="T15" s="136" t="str">
        <f t="shared" si="0"/>
        <v/>
      </c>
      <c r="U15" s="92">
        <f t="shared" ref="U15:U27" si="3">U14+1</f>
        <v>123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9'!Q15,Rates!A:A,1)+1),Rates!A:A,0)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1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2"/>
        <v/>
      </c>
      <c r="S16" s="49" t="str" cm="1">
        <f t="array" ref="S16">IF(Q16="","",INDEX(Rates!A:E,'Page 9'!Y16,'Page 9'!X16))</f>
        <v/>
      </c>
      <c r="T16" s="136" t="str">
        <f t="shared" si="0"/>
        <v/>
      </c>
      <c r="U16" s="92">
        <f t="shared" si="3"/>
        <v>124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9'!Q16,Rates!A:A,1)+1),Rates!A:A,0)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1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2"/>
        <v/>
      </c>
      <c r="S17" s="49" t="str" cm="1">
        <f t="array" ref="S17">IF(Q17="","",INDEX(Rates!A:E,'Page 9'!Y17,'Page 9'!X17))</f>
        <v/>
      </c>
      <c r="T17" s="136" t="str">
        <f t="shared" si="0"/>
        <v/>
      </c>
      <c r="U17" s="92">
        <f t="shared" si="3"/>
        <v>125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9'!Q17,Rates!A:A,1)+1),Rates!A:A,0)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1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2"/>
        <v/>
      </c>
      <c r="S18" s="49" t="str" cm="1">
        <f t="array" ref="S18">IF(Q18="","",INDEX(Rates!A:E,'Page 9'!Y18,'Page 9'!X18))</f>
        <v/>
      </c>
      <c r="T18" s="136" t="str">
        <f t="shared" si="0"/>
        <v/>
      </c>
      <c r="U18" s="92">
        <f t="shared" si="3"/>
        <v>126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9'!Q18,Rates!A:A,1)+1),Rates!A:A,0)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1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2"/>
        <v/>
      </c>
      <c r="S19" s="49" t="str" cm="1">
        <f t="array" ref="S19">IF(Q19="","",INDEX(Rates!A:E,'Page 9'!Y19,'Page 9'!X19))</f>
        <v/>
      </c>
      <c r="T19" s="136" t="str">
        <f t="shared" si="0"/>
        <v/>
      </c>
      <c r="U19" s="92">
        <f t="shared" si="3"/>
        <v>127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9'!Q19,Rates!A:A,1)+1),Rates!A:A,0)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1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2"/>
        <v/>
      </c>
      <c r="S20" s="49" t="str" cm="1">
        <f t="array" ref="S20">IF(Q20="","",INDEX(Rates!A:E,'Page 9'!Y20,'Page 9'!X20))</f>
        <v/>
      </c>
      <c r="T20" s="136" t="str">
        <f t="shared" si="0"/>
        <v/>
      </c>
      <c r="U20" s="92">
        <f t="shared" si="3"/>
        <v>128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9'!Q20,Rates!A:A,1)+1),Rates!A:A,0)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1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2"/>
        <v/>
      </c>
      <c r="S21" s="49" t="str" cm="1">
        <f t="array" ref="S21">IF(Q21="","",INDEX(Rates!A:E,'Page 9'!Y21,'Page 9'!X21))</f>
        <v/>
      </c>
      <c r="T21" s="136" t="str">
        <f t="shared" si="0"/>
        <v/>
      </c>
      <c r="U21" s="92">
        <f t="shared" si="3"/>
        <v>129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9'!Q21,Rates!A:A,1)+1),Rates!A:A,0)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1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2"/>
        <v/>
      </c>
      <c r="S22" s="49" t="str" cm="1">
        <f t="array" ref="S22">IF(Q22="","",INDEX(Rates!A:E,'Page 9'!Y22,'Page 9'!X22))</f>
        <v/>
      </c>
      <c r="T22" s="136" t="str">
        <f t="shared" si="0"/>
        <v/>
      </c>
      <c r="U22" s="92">
        <f t="shared" si="3"/>
        <v>130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9'!Q22,Rates!A:A,1)+1),Rates!A:A,0)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1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2"/>
        <v/>
      </c>
      <c r="S23" s="49" t="str" cm="1">
        <f t="array" ref="S23">IF(Q23="","",INDEX(Rates!A:E,'Page 9'!Y23,'Page 9'!X23))</f>
        <v/>
      </c>
      <c r="T23" s="136" t="str">
        <f t="shared" si="0"/>
        <v/>
      </c>
      <c r="U23" s="92">
        <f t="shared" si="3"/>
        <v>131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9'!Q23,Rates!A:A,1)+1),Rates!A:A,0)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1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2"/>
        <v/>
      </c>
      <c r="S24" s="49" t="str" cm="1">
        <f t="array" ref="S24">IF(Q24="","",INDEX(Rates!A:E,'Page 9'!Y24,'Page 9'!X24))</f>
        <v/>
      </c>
      <c r="T24" s="136" t="str">
        <f t="shared" si="0"/>
        <v/>
      </c>
      <c r="U24" s="92">
        <f t="shared" si="3"/>
        <v>132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9'!Q24,Rates!A:A,1)+1),Rates!A:A,0)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1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2"/>
        <v/>
      </c>
      <c r="S25" s="49" t="str" cm="1">
        <f t="array" ref="S25">IF(Q25="","",INDEX(Rates!A:E,'Page 9'!Y25,'Page 9'!X25))</f>
        <v/>
      </c>
      <c r="T25" s="136" t="str">
        <f t="shared" si="0"/>
        <v/>
      </c>
      <c r="U25" s="92">
        <f t="shared" si="3"/>
        <v>133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9'!Q25,Rates!A:A,1)+1),Rates!A:A,0)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1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2"/>
        <v/>
      </c>
      <c r="S26" s="49" t="str" cm="1">
        <f t="array" ref="S26">IF(Q26="","",INDEX(Rates!A:E,'Page 9'!Y26,'Page 9'!X26))</f>
        <v/>
      </c>
      <c r="T26" s="136" t="str">
        <f t="shared" si="0"/>
        <v/>
      </c>
      <c r="U26" s="92">
        <f t="shared" si="3"/>
        <v>134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9'!Q26,Rates!A:A,1)+1),Rates!A:A,0)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1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2"/>
        <v/>
      </c>
      <c r="S27" s="55" t="str" cm="1">
        <f t="array" ref="S27">IF(Q27="","",INDEX(Rates!A:E,'Page 9'!Y27,'Page 9'!X27))</f>
        <v/>
      </c>
      <c r="T27" s="136" t="str">
        <f t="shared" si="0"/>
        <v/>
      </c>
      <c r="U27" s="92">
        <f t="shared" si="3"/>
        <v>135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9'!Q27,Rates!A:A,1)+1),Rates!A:A,0)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175" t="s">
        <v>48</v>
      </c>
      <c r="B30" s="175"/>
      <c r="C30" s="175"/>
      <c r="D30" s="175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176" t="s">
        <v>73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S35" s="3" t="s">
        <v>81</v>
      </c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J9:N9"/>
    <mergeCell ref="A1:S1"/>
    <mergeCell ref="A2:J2"/>
    <mergeCell ref="K2:M2"/>
    <mergeCell ref="A4:G4"/>
    <mergeCell ref="A5:G5"/>
    <mergeCell ref="N2:O2"/>
    <mergeCell ref="Q2:S2"/>
    <mergeCell ref="A34:P34"/>
    <mergeCell ref="A6:S6"/>
    <mergeCell ref="A7:E7"/>
    <mergeCell ref="F7:H7"/>
    <mergeCell ref="J7:N7"/>
    <mergeCell ref="A8:E8"/>
    <mergeCell ref="F8:H8"/>
    <mergeCell ref="O7:P7"/>
    <mergeCell ref="O8:P8"/>
    <mergeCell ref="Q8:R8"/>
    <mergeCell ref="O9:P9"/>
    <mergeCell ref="Q9:R9"/>
    <mergeCell ref="A30:D30"/>
    <mergeCell ref="J8:N8"/>
    <mergeCell ref="A9:E9"/>
    <mergeCell ref="F9:H9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Y45"/>
  <sheetViews>
    <sheetView zoomScale="70" workbookViewId="0">
      <selection activeCell="R15" sqref="R15"/>
    </sheetView>
  </sheetViews>
  <sheetFormatPr defaultColWidth="8.85546875" defaultRowHeight="12.75"/>
  <cols>
    <col min="1" max="1" width="3.140625" customWidth="1"/>
    <col min="2" max="2" width="10.5703125" customWidth="1"/>
    <col min="3" max="3" width="3.85546875" style="6" customWidth="1"/>
    <col min="4" max="4" width="11.42578125" style="7" customWidth="1"/>
    <col min="5" max="5" width="10.5703125" style="7" customWidth="1"/>
    <col min="6" max="6" width="21.5703125" style="6" customWidth="1"/>
    <col min="7" max="7" width="12.5703125" style="7" customWidth="1"/>
    <col min="8" max="8" width="12.28515625" style="7" customWidth="1"/>
    <col min="9" max="9" width="12" style="7" customWidth="1"/>
    <col min="10" max="10" width="10.85546875" style="7" customWidth="1"/>
    <col min="11" max="11" width="10" style="7" customWidth="1"/>
    <col min="12" max="13" width="10.140625" customWidth="1"/>
    <col min="14" max="14" width="9" customWidth="1"/>
    <col min="15" max="15" width="16" customWidth="1"/>
    <col min="16" max="16" width="22.85546875" customWidth="1"/>
    <col min="17" max="17" width="21" customWidth="1"/>
    <col min="18" max="18" width="17.5703125" customWidth="1"/>
    <col min="19" max="19" width="21" customWidth="1"/>
    <col min="20" max="20" width="13.28515625" hidden="1" customWidth="1"/>
    <col min="21" max="21" width="20.5703125" hidden="1" customWidth="1"/>
    <col min="24" max="25" width="0" hidden="1" customWidth="1"/>
  </cols>
  <sheetData>
    <row r="1" spans="1:25" s="57" customFormat="1" ht="72.75" customHeight="1" thickBot="1">
      <c r="A1" s="266" t="str">
        <f>Summary!C1</f>
        <v>360º TRAVEL PROTECTION FOR GROUPS ROSTER/MANIFEST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8"/>
      <c r="T1" s="100"/>
      <c r="U1" s="100"/>
    </row>
    <row r="2" spans="1:25" s="58" customFormat="1" ht="18">
      <c r="A2" s="291" t="s">
        <v>36</v>
      </c>
      <c r="B2" s="292"/>
      <c r="C2" s="292"/>
      <c r="D2" s="292"/>
      <c r="E2" s="292"/>
      <c r="F2" s="292"/>
      <c r="G2" s="292"/>
      <c r="H2" s="292"/>
      <c r="I2" s="292"/>
      <c r="J2" s="292"/>
      <c r="K2" s="293" t="s">
        <v>9</v>
      </c>
      <c r="L2" s="293"/>
      <c r="M2" s="293"/>
      <c r="N2" s="269" t="str">
        <f>Summary!J2</f>
        <v>GCZ-1023</v>
      </c>
      <c r="O2" s="270"/>
      <c r="P2" s="75" t="s">
        <v>37</v>
      </c>
      <c r="Q2" s="269" t="str">
        <f>Summary!L2</f>
        <v>360 Group Choice</v>
      </c>
      <c r="R2" s="270"/>
      <c r="S2" s="271"/>
      <c r="U2" s="102"/>
    </row>
    <row r="3" spans="1:25" s="1" customFormat="1" ht="16.5" customHeight="1">
      <c r="A3" s="74" t="s">
        <v>38</v>
      </c>
      <c r="B3" s="61"/>
      <c r="C3" s="61"/>
      <c r="D3" s="61"/>
      <c r="E3" s="96"/>
      <c r="F3" s="61"/>
      <c r="G3" s="62"/>
      <c r="H3" s="111" t="str">
        <f>IF(Summary!E3="","",TRIM(Summary!E3))</f>
        <v/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8"/>
      <c r="T3" s="103"/>
      <c r="U3" s="103"/>
    </row>
    <row r="4" spans="1:25" s="1" customFormat="1" ht="15">
      <c r="A4" s="285" t="s">
        <v>39</v>
      </c>
      <c r="B4" s="199"/>
      <c r="C4" s="199"/>
      <c r="D4" s="199"/>
      <c r="E4" s="199"/>
      <c r="F4" s="199"/>
      <c r="G4" s="200"/>
      <c r="H4" s="111" t="str">
        <f>IF(Summary!E4="","",Summary!E4)</f>
        <v/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  <c r="T4" s="103"/>
      <c r="U4" s="103"/>
    </row>
    <row r="5" spans="1:25" s="1" customFormat="1" ht="17.25" customHeight="1" thickBot="1">
      <c r="A5" s="288" t="s">
        <v>41</v>
      </c>
      <c r="B5" s="202"/>
      <c r="C5" s="202"/>
      <c r="D5" s="202"/>
      <c r="E5" s="202"/>
      <c r="F5" s="202"/>
      <c r="G5" s="203"/>
      <c r="H5" s="112" t="str">
        <f>IF(Summary!E5="","",Summary!E5)</f>
        <v/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9"/>
      <c r="T5" s="103"/>
      <c r="U5" s="103"/>
    </row>
    <row r="6" spans="1:25" s="8" customFormat="1" ht="18.75" customHeight="1" thickBot="1">
      <c r="A6" s="282" t="s">
        <v>43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4"/>
      <c r="T6" s="101"/>
      <c r="U6" s="101"/>
    </row>
    <row r="7" spans="1:25" s="1" customFormat="1" ht="15" customHeight="1">
      <c r="A7" s="294" t="s">
        <v>44</v>
      </c>
      <c r="B7" s="295"/>
      <c r="C7" s="295"/>
      <c r="D7" s="295"/>
      <c r="E7" s="296"/>
      <c r="F7" s="297" t="str">
        <f>IF(Summary!C7="","",Summary!C7)</f>
        <v/>
      </c>
      <c r="G7" s="298"/>
      <c r="H7" s="298"/>
      <c r="I7" s="113"/>
      <c r="J7" s="299" t="s">
        <v>45</v>
      </c>
      <c r="K7" s="295"/>
      <c r="L7" s="295"/>
      <c r="M7" s="295"/>
      <c r="N7" s="296"/>
      <c r="O7" s="272" t="str">
        <f>IF(Summary!I7="","",Summary!I7)</f>
        <v/>
      </c>
      <c r="P7" s="273"/>
      <c r="Q7" s="131" t="str">
        <f>'Page 1'!Q7</f>
        <v>Roster Gross Amt: $0.00</v>
      </c>
      <c r="R7" s="128" t="s">
        <v>66</v>
      </c>
      <c r="S7" s="129">
        <f>'Page 1'!S7</f>
        <v>0</v>
      </c>
      <c r="T7" s="103"/>
      <c r="U7" s="104"/>
    </row>
    <row r="8" spans="1:25" s="1" customFormat="1" ht="15" customHeight="1">
      <c r="A8" s="285" t="s">
        <v>47</v>
      </c>
      <c r="B8" s="199"/>
      <c r="C8" s="199"/>
      <c r="D8" s="199"/>
      <c r="E8" s="200"/>
      <c r="F8" s="286" t="str">
        <f>IF(Summary!C8="","",Summary!C8)</f>
        <v/>
      </c>
      <c r="G8" s="287"/>
      <c r="H8" s="287"/>
      <c r="I8" s="97"/>
      <c r="J8" s="198" t="s">
        <v>7</v>
      </c>
      <c r="K8" s="199"/>
      <c r="L8" s="199"/>
      <c r="M8" s="199"/>
      <c r="N8" s="200"/>
      <c r="O8" s="274" t="str">
        <f>IF(Summary!I8="","",Summary!I8)</f>
        <v/>
      </c>
      <c r="P8" s="275"/>
      <c r="Q8" s="278" t="s">
        <v>50</v>
      </c>
      <c r="R8" s="279"/>
      <c r="S8" s="37">
        <f>COUNTIF(S13:S27,"&gt;0")</f>
        <v>0</v>
      </c>
      <c r="T8" s="103"/>
    </row>
    <row r="9" spans="1:25" s="1" customFormat="1" ht="15" customHeight="1" thickBot="1">
      <c r="A9" s="288" t="s">
        <v>11</v>
      </c>
      <c r="B9" s="202"/>
      <c r="C9" s="202"/>
      <c r="D9" s="202"/>
      <c r="E9" s="203"/>
      <c r="F9" s="289" t="str">
        <f>IF(Summary!C9="","",Summary!C9)</f>
        <v/>
      </c>
      <c r="G9" s="290"/>
      <c r="H9" s="290"/>
      <c r="I9" s="95"/>
      <c r="J9" s="201" t="s">
        <v>8</v>
      </c>
      <c r="K9" s="202"/>
      <c r="L9" s="202"/>
      <c r="M9" s="202"/>
      <c r="N9" s="203"/>
      <c r="O9" s="276" t="str">
        <f>IF(Summary!I9="","",Summary!I9)</f>
        <v/>
      </c>
      <c r="P9" s="277"/>
      <c r="Q9" s="280" t="s">
        <v>4</v>
      </c>
      <c r="R9" s="281"/>
      <c r="S9" s="38">
        <f ca="1">NOW()</f>
        <v>45278.372937268519</v>
      </c>
      <c r="T9" s="103"/>
    </row>
    <row r="10" spans="1:25" ht="16.5" customHeight="1" thickBo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5" s="109" customFormat="1" ht="79.5" customHeight="1" thickBot="1">
      <c r="A11" s="105"/>
      <c r="B11" s="106" t="s">
        <v>0</v>
      </c>
      <c r="C11" s="106" t="s">
        <v>2</v>
      </c>
      <c r="D11" s="106" t="s">
        <v>1</v>
      </c>
      <c r="E11" s="106" t="s">
        <v>68</v>
      </c>
      <c r="F11" s="106" t="s">
        <v>52</v>
      </c>
      <c r="G11" s="106" t="s">
        <v>53</v>
      </c>
      <c r="H11" s="106" t="s">
        <v>55</v>
      </c>
      <c r="I11" s="106" t="s">
        <v>54</v>
      </c>
      <c r="J11" s="106" t="s">
        <v>56</v>
      </c>
      <c r="K11" s="106" t="s">
        <v>34</v>
      </c>
      <c r="L11" s="106" t="s">
        <v>59</v>
      </c>
      <c r="M11" s="106" t="s">
        <v>60</v>
      </c>
      <c r="N11" s="106" t="s">
        <v>61</v>
      </c>
      <c r="O11" s="106" t="s">
        <v>62</v>
      </c>
      <c r="P11" s="107" t="s">
        <v>65</v>
      </c>
      <c r="Q11" s="107" t="s">
        <v>17</v>
      </c>
      <c r="R11" s="107" t="s">
        <v>63</v>
      </c>
      <c r="S11" s="108" t="s">
        <v>64</v>
      </c>
      <c r="T11" s="135" t="s">
        <v>70</v>
      </c>
      <c r="U11" s="110" t="s">
        <v>79</v>
      </c>
    </row>
    <row r="12" spans="1:25" s="60" customFormat="1" ht="22.5" customHeight="1" thickBot="1">
      <c r="A12" s="39"/>
      <c r="B12" s="87" t="s">
        <v>51</v>
      </c>
      <c r="C12" s="87" t="s">
        <v>2</v>
      </c>
      <c r="D12" s="70" t="s">
        <v>12</v>
      </c>
      <c r="E12" s="132">
        <v>36161</v>
      </c>
      <c r="F12" s="88" t="s">
        <v>69</v>
      </c>
      <c r="G12" s="88" t="s">
        <v>58</v>
      </c>
      <c r="H12" s="70" t="s">
        <v>57</v>
      </c>
      <c r="I12" s="70" t="s">
        <v>76</v>
      </c>
      <c r="J12" s="121">
        <v>68114</v>
      </c>
      <c r="K12" s="120" t="s">
        <v>35</v>
      </c>
      <c r="L12" s="72">
        <v>44805</v>
      </c>
      <c r="M12" s="72">
        <v>44835</v>
      </c>
      <c r="N12" s="40">
        <v>31</v>
      </c>
      <c r="O12" s="72">
        <v>43678</v>
      </c>
      <c r="P12" s="72">
        <v>43678</v>
      </c>
      <c r="Q12" s="73">
        <v>0</v>
      </c>
      <c r="R12" s="73">
        <v>12.58</v>
      </c>
      <c r="S12" s="41">
        <v>17</v>
      </c>
      <c r="T12" s="136">
        <f t="shared" ref="T12:T27" si="0">IF(E12="","",DATEDIF(E12,P12,"y"))</f>
        <v>20</v>
      </c>
      <c r="U12" s="93"/>
      <c r="X12" s="60" t="s">
        <v>113</v>
      </c>
      <c r="Y12" s="60" t="s">
        <v>80</v>
      </c>
    </row>
    <row r="13" spans="1:25" s="11" customFormat="1" ht="21.95" customHeight="1">
      <c r="A13" s="42">
        <v>1</v>
      </c>
      <c r="B13" s="85" t="str">
        <f>IFERROR(IF(_xlfn.XLOOKUP($U13,'One Page'!$P:$P,'One Page'!A:A)="","",_xlfn.XLOOKUP($U13,'One Page'!$P:$P,'One Page'!A:A)),"")</f>
        <v/>
      </c>
      <c r="C13" s="85" t="str">
        <f>IFERROR(IF(_xlfn.XLOOKUP($U13,'One Page'!$P:$P,'One Page'!B:B)="","",_xlfn.XLOOKUP($U13,'One Page'!$P:$P,'One Page'!B:B)),"")</f>
        <v/>
      </c>
      <c r="D13" s="71" t="str">
        <f>IFERROR(IF(_xlfn.XLOOKUP($U13,'One Page'!$P:$P,'One Page'!C:C)="","",_xlfn.XLOOKUP($U13,'One Page'!$P:$P,'One Page'!C:C)),"")</f>
        <v/>
      </c>
      <c r="E13" s="69" t="str">
        <f>IFERROR(IF(_xlfn.XLOOKUP($U13,'One Page'!$P:$P,'One Page'!D:D)="","",_xlfn.XLOOKUP($U13,'One Page'!$P:$P,'One Page'!D:D)),"")</f>
        <v/>
      </c>
      <c r="F13" s="86" t="str">
        <f>IFERROR(IF(_xlfn.XLOOKUP($U13,'One Page'!$P:$P,'One Page'!E:E)="","",_xlfn.XLOOKUP($U13,'One Page'!$P:$P,'One Page'!E:E)),"")</f>
        <v/>
      </c>
      <c r="G13" s="86" t="str">
        <f>IFERROR(IF(_xlfn.XLOOKUP($U13,'One Page'!$P:$P,'One Page'!F:F)="","",_xlfn.XLOOKUP($U13,'One Page'!$P:$P,'One Page'!F:F)),"")</f>
        <v/>
      </c>
      <c r="H13" s="43" t="str">
        <f>IFERROR(IF(_xlfn.XLOOKUP($U13,'One Page'!$P:$P,'One Page'!G:G)="","",_xlfn.XLOOKUP($U13,'One Page'!$P:$P,'One Page'!G:G)),"")</f>
        <v/>
      </c>
      <c r="I13" s="43" t="str">
        <f>IFERROR(IF(_xlfn.XLOOKUP($U13,'One Page'!$P:$P,'One Page'!H:H)="","",_xlfn.XLOOKUP($U13,'One Page'!$P:$P,'One Page'!H:H)),"")</f>
        <v/>
      </c>
      <c r="J13" s="122" t="str">
        <f>IFERROR(IF(_xlfn.XLOOKUP($U13,'One Page'!$P:$P,'One Page'!I:I)="","",_xlfn.XLOOKUP($U13,'One Page'!$P:$P,'One Page'!I:I)),"")</f>
        <v/>
      </c>
      <c r="K13" s="43" t="str">
        <f>IFERROR(IF(_xlfn.XLOOKUP($U13,'One Page'!$P:$P,'One Page'!J:J)="","",_xlfn.XLOOKUP($U13,'One Page'!$P:$P,'One Page'!J:J)),"")</f>
        <v/>
      </c>
      <c r="L13" s="69" t="str">
        <f>IFERROR(IF(_xlfn.XLOOKUP($U13,'One Page'!$P:$P,'One Page'!K:K)="","",_xlfn.XLOOKUP($U13,'One Page'!$P:$P,'One Page'!K:K)),"")</f>
        <v/>
      </c>
      <c r="M13" s="69" t="str">
        <f>IFERROR(IF(_xlfn.XLOOKUP($U13,'One Page'!$P:$P,'One Page'!L:L)="","",_xlfn.XLOOKUP($U13,'One Page'!$P:$P,'One Page'!L:L)),"")</f>
        <v/>
      </c>
      <c r="N13" s="44" t="str">
        <f>IF(M13="","",M13-L13+1)</f>
        <v/>
      </c>
      <c r="O13" s="69" t="str">
        <f>IFERROR(IF(_xlfn.XLOOKUP($U13,'One Page'!$P:$P,'One Page'!M:M)="","",_xlfn.XLOOKUP($U13,'One Page'!$P:$P,'One Page'!M:M)),"")</f>
        <v/>
      </c>
      <c r="P13" s="146" t="str">
        <f>IFERROR(IF(_xlfn.XLOOKUP($U13,'One Page'!$P:$P,'One Page'!N:N)="","",_xlfn.XLOOKUP($U13,'One Page'!$P:$P,'One Page'!N:N)),"")</f>
        <v/>
      </c>
      <c r="Q13" s="139" t="str">
        <f>IFERROR(IF(_xlfn.XLOOKUP($U13,'One Page'!$P:$P,'One Page'!O:O)="","",_xlfn.XLOOKUP($U13,'One Page'!$P:$P,'One Page'!O:O)),"")</f>
        <v/>
      </c>
      <c r="R13" s="90" t="str">
        <f>IF(S13="","",S13*0.8)</f>
        <v/>
      </c>
      <c r="S13" s="45" t="str" cm="1">
        <f t="array" ref="S13">IF(Q13="","",INDEX(Rates!A:E,'Page 10'!Y13,'Page 10'!X13))</f>
        <v/>
      </c>
      <c r="T13" s="136" t="str">
        <f t="shared" si="0"/>
        <v/>
      </c>
      <c r="U13" s="92">
        <f>'Page 9'!U27+1</f>
        <v>136</v>
      </c>
      <c r="X13" s="11" t="e" cm="1">
        <f t="array" ref="X13">MATCH(INDEX(Rates!H:H,MATCH(T13,Rates!H:H,1)+1),Rates!H:H,0)-1</f>
        <v>#N/A</v>
      </c>
      <c r="Y13" s="11" t="e" cm="1">
        <f t="array" ref="Y13">MATCH(INDEX(Rates!A:A,MATCH('Page 10'!Q13,Rates!A:A,1)+1),Rates!A:A,0)</f>
        <v>#N/A</v>
      </c>
    </row>
    <row r="14" spans="1:25" s="11" customFormat="1" ht="21.95" customHeight="1">
      <c r="A14" s="46">
        <v>2</v>
      </c>
      <c r="B14" s="83" t="str">
        <f>IFERROR(IF(_xlfn.XLOOKUP($U14,'One Page'!$P:$P,'One Page'!A:A)="","",_xlfn.XLOOKUP($U14,'One Page'!$P:$P,'One Page'!A:A)),"")</f>
        <v/>
      </c>
      <c r="C14" s="84" t="str">
        <f>IFERROR(IF(_xlfn.XLOOKUP($U14,'One Page'!$P:$P,'One Page'!B:B)="","",_xlfn.XLOOKUP($U14,'One Page'!$P:$P,'One Page'!B:B)),"")</f>
        <v/>
      </c>
      <c r="D14" s="64" t="str">
        <f>IFERROR(IF(_xlfn.XLOOKUP($U14,'One Page'!$P:$P,'One Page'!C:C)="","",_xlfn.XLOOKUP($U14,'One Page'!$P:$P,'One Page'!C:C)),"")</f>
        <v/>
      </c>
      <c r="E14" s="68" t="str">
        <f>IFERROR(IF(_xlfn.XLOOKUP($U14,'One Page'!$P:$P,'One Page'!D:D)="","",_xlfn.XLOOKUP($U14,'One Page'!$P:$P,'One Page'!D:D)),"")</f>
        <v/>
      </c>
      <c r="F14" s="77" t="str">
        <f>IFERROR(IF(_xlfn.XLOOKUP($U14,'One Page'!$P:$P,'One Page'!E:E)="","",_xlfn.XLOOKUP($U14,'One Page'!$P:$P,'One Page'!E:E)),"")</f>
        <v/>
      </c>
      <c r="G14" s="77" t="str">
        <f>IFERROR(IF(_xlfn.XLOOKUP($U14,'One Page'!$P:$P,'One Page'!F:F)="","",_xlfn.XLOOKUP($U14,'One Page'!$P:$P,'One Page'!F:F)),"")</f>
        <v/>
      </c>
      <c r="H14" s="47" t="str">
        <f>IFERROR(IF(_xlfn.XLOOKUP($U14,'One Page'!$P:$P,'One Page'!G:G)="","",_xlfn.XLOOKUP($U14,'One Page'!$P:$P,'One Page'!G:G)),"")</f>
        <v/>
      </c>
      <c r="I14" s="47" t="str">
        <f>IFERROR(IF(_xlfn.XLOOKUP($U14,'One Page'!$P:$P,'One Page'!H:H)="","",_xlfn.XLOOKUP($U14,'One Page'!$P:$P,'One Page'!H:H)),"")</f>
        <v/>
      </c>
      <c r="J14" s="123" t="str">
        <f>IFERROR(IF(_xlfn.XLOOKUP($U14,'One Page'!$P:$P,'One Page'!I:I)="","",_xlfn.XLOOKUP($U14,'One Page'!$P:$P,'One Page'!I:I)),"")</f>
        <v/>
      </c>
      <c r="K14" s="47" t="str">
        <f>IFERROR(IF(_xlfn.XLOOKUP($U14,'One Page'!$P:$P,'One Page'!J:J)="","",_xlfn.XLOOKUP($U14,'One Page'!$P:$P,'One Page'!J:J)),"")</f>
        <v/>
      </c>
      <c r="L14" s="68" t="str">
        <f>IFERROR(IF(_xlfn.XLOOKUP($U14,'One Page'!$P:$P,'One Page'!K:K)="","",_xlfn.XLOOKUP($U14,'One Page'!$P:$P,'One Page'!K:K)),"")</f>
        <v/>
      </c>
      <c r="M14" s="68" t="str">
        <f>IFERROR(IF(_xlfn.XLOOKUP($U14,'One Page'!$P:$P,'One Page'!L:L)="","",_xlfn.XLOOKUP($U14,'One Page'!$P:$P,'One Page'!L:L)),"")</f>
        <v/>
      </c>
      <c r="N14" s="48" t="str">
        <f t="shared" ref="N14:N27" si="1">IF(M14="","",M14-L14+1)</f>
        <v/>
      </c>
      <c r="O14" s="68" t="str">
        <f>IFERROR(IF(_xlfn.XLOOKUP($U14,'One Page'!$P:$P,'One Page'!M:M)="","",_xlfn.XLOOKUP($U14,'One Page'!$P:$P,'One Page'!M:M)),"")</f>
        <v/>
      </c>
      <c r="P14" s="147" t="str">
        <f>IFERROR(IF(_xlfn.XLOOKUP($U14,'One Page'!$P:$P,'One Page'!N:N)="","",_xlfn.XLOOKUP($U14,'One Page'!$P:$P,'One Page'!N:N)),"")</f>
        <v/>
      </c>
      <c r="Q14" s="140" t="str">
        <f>IFERROR(IF(_xlfn.XLOOKUP($U14,'One Page'!$P:$P,'One Page'!O:O)="","",_xlfn.XLOOKUP($U14,'One Page'!$P:$P,'One Page'!O:O)),"")</f>
        <v/>
      </c>
      <c r="R14" s="89" t="str">
        <f t="shared" ref="R14:R27" si="2">IF(S14="","",S14*0.8)</f>
        <v/>
      </c>
      <c r="S14" s="49" t="str" cm="1">
        <f t="array" ref="S14">IF(Q14="","",INDEX(Rates!A:E,'Page 10'!Y14,'Page 10'!X14))</f>
        <v/>
      </c>
      <c r="T14" s="136" t="str">
        <f t="shared" si="0"/>
        <v/>
      </c>
      <c r="U14" s="92">
        <f>U13+1</f>
        <v>137</v>
      </c>
      <c r="X14" s="11" t="e" cm="1">
        <f t="array" ref="X14">MATCH(INDEX(Rates!H:H,MATCH(T14,Rates!H:H,1)+1),Rates!H:H,0)-1</f>
        <v>#N/A</v>
      </c>
      <c r="Y14" s="11" t="e" cm="1">
        <f t="array" ref="Y14">MATCH(INDEX(Rates!A:A,MATCH('Page 10'!Q14,Rates!A:A,1)+1),Rates!A:A,0)</f>
        <v>#N/A</v>
      </c>
    </row>
    <row r="15" spans="1:25" s="11" customFormat="1" ht="21.95" customHeight="1">
      <c r="A15" s="50">
        <v>3</v>
      </c>
      <c r="B15" s="79" t="str">
        <f>IFERROR(IF(_xlfn.XLOOKUP($U15,'One Page'!$P:$P,'One Page'!A:A)="","",_xlfn.XLOOKUP($U15,'One Page'!$P:$P,'One Page'!A:A)),"")</f>
        <v/>
      </c>
      <c r="C15" s="80" t="str">
        <f>IFERROR(IF(_xlfn.XLOOKUP($U15,'One Page'!$P:$P,'One Page'!B:B)="","",_xlfn.XLOOKUP($U15,'One Page'!$P:$P,'One Page'!B:B)),"")</f>
        <v/>
      </c>
      <c r="D15" s="65" t="str">
        <f>IFERROR(IF(_xlfn.XLOOKUP($U15,'One Page'!$P:$P,'One Page'!C:C)="","",_xlfn.XLOOKUP($U15,'One Page'!$P:$P,'One Page'!C:C)),"")</f>
        <v/>
      </c>
      <c r="E15" s="67" t="str">
        <f>IFERROR(IF(_xlfn.XLOOKUP($U15,'One Page'!$P:$P,'One Page'!D:D)="","",_xlfn.XLOOKUP($U15,'One Page'!$P:$P,'One Page'!D:D)),"")</f>
        <v/>
      </c>
      <c r="F15" s="78" t="str">
        <f>IFERROR(IF(_xlfn.XLOOKUP($U15,'One Page'!$P:$P,'One Page'!E:E)="","",_xlfn.XLOOKUP($U15,'One Page'!$P:$P,'One Page'!E:E)),"")</f>
        <v/>
      </c>
      <c r="G15" s="78" t="str">
        <f>IFERROR(IF(_xlfn.XLOOKUP($U15,'One Page'!$P:$P,'One Page'!F:F)="","",_xlfn.XLOOKUP($U15,'One Page'!$P:$P,'One Page'!F:F)),"")</f>
        <v/>
      </c>
      <c r="H15" s="51" t="str">
        <f>IFERROR(IF(_xlfn.XLOOKUP($U15,'One Page'!$P:$P,'One Page'!G:G)="","",_xlfn.XLOOKUP($U15,'One Page'!$P:$P,'One Page'!G:G)),"")</f>
        <v/>
      </c>
      <c r="I15" s="51" t="str">
        <f>IFERROR(IF(_xlfn.XLOOKUP($U15,'One Page'!$P:$P,'One Page'!H:H)="","",_xlfn.XLOOKUP($U15,'One Page'!$P:$P,'One Page'!H:H)),"")</f>
        <v/>
      </c>
      <c r="J15" s="124" t="str">
        <f>IFERROR(IF(_xlfn.XLOOKUP($U15,'One Page'!$P:$P,'One Page'!I:I)="","",_xlfn.XLOOKUP($U15,'One Page'!$P:$P,'One Page'!I:I)),"")</f>
        <v/>
      </c>
      <c r="K15" s="51" t="str">
        <f>IFERROR(IF(_xlfn.XLOOKUP($U15,'One Page'!$P:$P,'One Page'!J:J)="","",_xlfn.XLOOKUP($U15,'One Page'!$P:$P,'One Page'!J:J)),"")</f>
        <v/>
      </c>
      <c r="L15" s="67" t="str">
        <f>IFERROR(IF(_xlfn.XLOOKUP($U15,'One Page'!$P:$P,'One Page'!K:K)="","",_xlfn.XLOOKUP($U15,'One Page'!$P:$P,'One Page'!K:K)),"")</f>
        <v/>
      </c>
      <c r="M15" s="67" t="str">
        <f>IFERROR(IF(_xlfn.XLOOKUP($U15,'One Page'!$P:$P,'One Page'!L:L)="","",_xlfn.XLOOKUP($U15,'One Page'!$P:$P,'One Page'!L:L)),"")</f>
        <v/>
      </c>
      <c r="N15" s="48" t="str">
        <f t="shared" si="1"/>
        <v/>
      </c>
      <c r="O15" s="67" t="str">
        <f>IFERROR(IF(_xlfn.XLOOKUP($U15,'One Page'!$P:$P,'One Page'!M:M)="","",_xlfn.XLOOKUP($U15,'One Page'!$P:$P,'One Page'!M:M)),"")</f>
        <v/>
      </c>
      <c r="P15" s="148" t="str">
        <f>IFERROR(IF(_xlfn.XLOOKUP($U15,'One Page'!$P:$P,'One Page'!N:N)="","",_xlfn.XLOOKUP($U15,'One Page'!$P:$P,'One Page'!N:N)),"")</f>
        <v/>
      </c>
      <c r="Q15" s="141" t="str">
        <f>IFERROR(IF(_xlfn.XLOOKUP($U15,'One Page'!$P:$P,'One Page'!O:O)="","",_xlfn.XLOOKUP($U15,'One Page'!$P:$P,'One Page'!O:O)),"")</f>
        <v/>
      </c>
      <c r="R15" s="89" t="str">
        <f t="shared" si="2"/>
        <v/>
      </c>
      <c r="S15" s="49" t="str" cm="1">
        <f t="array" ref="S15">IF(Q15="","",INDEX(Rates!A:E,'Page 10'!Y15,'Page 10'!X15))</f>
        <v/>
      </c>
      <c r="T15" s="136" t="str">
        <f t="shared" si="0"/>
        <v/>
      </c>
      <c r="U15" s="92">
        <f t="shared" ref="U15:U27" si="3">U14+1</f>
        <v>138</v>
      </c>
      <c r="X15" s="11" t="e" cm="1">
        <f t="array" ref="X15">MATCH(INDEX(Rates!H:H,MATCH(T15,Rates!H:H,1)+1),Rates!H:H,0)-1</f>
        <v>#N/A</v>
      </c>
      <c r="Y15" s="11" t="e" cm="1">
        <f t="array" ref="Y15">MATCH(INDEX(Rates!A:A,MATCH('Page 10'!Q15,Rates!A:A,1)+1),Rates!A:A,0)</f>
        <v>#N/A</v>
      </c>
    </row>
    <row r="16" spans="1:25" s="11" customFormat="1" ht="21.95" customHeight="1">
      <c r="A16" s="46">
        <v>4</v>
      </c>
      <c r="B16" s="83" t="str">
        <f>IFERROR(IF(_xlfn.XLOOKUP($U16,'One Page'!$P:$P,'One Page'!A:A)="","",_xlfn.XLOOKUP($U16,'One Page'!$P:$P,'One Page'!A:A)),"")</f>
        <v/>
      </c>
      <c r="C16" s="84" t="str">
        <f>IFERROR(IF(_xlfn.XLOOKUP($U16,'One Page'!$P:$P,'One Page'!B:B)="","",_xlfn.XLOOKUP($U16,'One Page'!$P:$P,'One Page'!B:B)),"")</f>
        <v/>
      </c>
      <c r="D16" s="64" t="str">
        <f>IFERROR(IF(_xlfn.XLOOKUP($U16,'One Page'!$P:$P,'One Page'!C:C)="","",_xlfn.XLOOKUP($U16,'One Page'!$P:$P,'One Page'!C:C)),"")</f>
        <v/>
      </c>
      <c r="E16" s="68" t="str">
        <f>IFERROR(IF(_xlfn.XLOOKUP($U16,'One Page'!$P:$P,'One Page'!D:D)="","",_xlfn.XLOOKUP($U16,'One Page'!$P:$P,'One Page'!D:D)),"")</f>
        <v/>
      </c>
      <c r="F16" s="77" t="str">
        <f>IFERROR(IF(_xlfn.XLOOKUP($U16,'One Page'!$P:$P,'One Page'!E:E)="","",_xlfn.XLOOKUP($U16,'One Page'!$P:$P,'One Page'!E:E)),"")</f>
        <v/>
      </c>
      <c r="G16" s="77" t="str">
        <f>IFERROR(IF(_xlfn.XLOOKUP($U16,'One Page'!$P:$P,'One Page'!F:F)="","",_xlfn.XLOOKUP($U16,'One Page'!$P:$P,'One Page'!F:F)),"")</f>
        <v/>
      </c>
      <c r="H16" s="47" t="str">
        <f>IFERROR(IF(_xlfn.XLOOKUP($U16,'One Page'!$P:$P,'One Page'!G:G)="","",_xlfn.XLOOKUP($U16,'One Page'!$P:$P,'One Page'!G:G)),"")</f>
        <v/>
      </c>
      <c r="I16" s="47" t="str">
        <f>IFERROR(IF(_xlfn.XLOOKUP($U16,'One Page'!$P:$P,'One Page'!H:H)="","",_xlfn.XLOOKUP($U16,'One Page'!$P:$P,'One Page'!H:H)),"")</f>
        <v/>
      </c>
      <c r="J16" s="123" t="str">
        <f>IFERROR(IF(_xlfn.XLOOKUP($U16,'One Page'!$P:$P,'One Page'!I:I)="","",_xlfn.XLOOKUP($U16,'One Page'!$P:$P,'One Page'!I:I)),"")</f>
        <v/>
      </c>
      <c r="K16" s="47" t="str">
        <f>IFERROR(IF(_xlfn.XLOOKUP($U16,'One Page'!$P:$P,'One Page'!J:J)="","",_xlfn.XLOOKUP($U16,'One Page'!$P:$P,'One Page'!J:J)),"")</f>
        <v/>
      </c>
      <c r="L16" s="68" t="str">
        <f>IFERROR(IF(_xlfn.XLOOKUP($U16,'One Page'!$P:$P,'One Page'!K:K)="","",_xlfn.XLOOKUP($U16,'One Page'!$P:$P,'One Page'!K:K)),"")</f>
        <v/>
      </c>
      <c r="M16" s="68" t="str">
        <f>IFERROR(IF(_xlfn.XLOOKUP($U16,'One Page'!$P:$P,'One Page'!L:L)="","",_xlfn.XLOOKUP($U16,'One Page'!$P:$P,'One Page'!L:L)),"")</f>
        <v/>
      </c>
      <c r="N16" s="48" t="str">
        <f t="shared" si="1"/>
        <v/>
      </c>
      <c r="O16" s="68" t="str">
        <f>IFERROR(IF(_xlfn.XLOOKUP($U16,'One Page'!$P:$P,'One Page'!M:M)="","",_xlfn.XLOOKUP($U16,'One Page'!$P:$P,'One Page'!M:M)),"")</f>
        <v/>
      </c>
      <c r="P16" s="147" t="str">
        <f>IFERROR(IF(_xlfn.XLOOKUP($U16,'One Page'!$P:$P,'One Page'!N:N)="","",_xlfn.XLOOKUP($U16,'One Page'!$P:$P,'One Page'!N:N)),"")</f>
        <v/>
      </c>
      <c r="Q16" s="140" t="str">
        <f>IFERROR(IF(_xlfn.XLOOKUP($U16,'One Page'!$P:$P,'One Page'!O:O)="","",_xlfn.XLOOKUP($U16,'One Page'!$P:$P,'One Page'!O:O)),"")</f>
        <v/>
      </c>
      <c r="R16" s="89" t="str">
        <f t="shared" si="2"/>
        <v/>
      </c>
      <c r="S16" s="49" t="str" cm="1">
        <f t="array" ref="S16">IF(Q16="","",INDEX(Rates!A:E,'Page 10'!Y16,'Page 10'!X16))</f>
        <v/>
      </c>
      <c r="T16" s="136" t="str">
        <f t="shared" si="0"/>
        <v/>
      </c>
      <c r="U16" s="92">
        <f t="shared" si="3"/>
        <v>139</v>
      </c>
      <c r="X16" s="11" t="e" cm="1">
        <f t="array" ref="X16">MATCH(INDEX(Rates!H:H,MATCH(T16,Rates!H:H,1)+1),Rates!H:H,0)-1</f>
        <v>#N/A</v>
      </c>
      <c r="Y16" s="11" t="e" cm="1">
        <f t="array" ref="Y16">MATCH(INDEX(Rates!A:A,MATCH('Page 10'!Q16,Rates!A:A,1)+1),Rates!A:A,0)</f>
        <v>#N/A</v>
      </c>
    </row>
    <row r="17" spans="1:25" s="11" customFormat="1" ht="21.95" customHeight="1">
      <c r="A17" s="50">
        <v>5</v>
      </c>
      <c r="B17" s="79" t="str">
        <f>IFERROR(IF(_xlfn.XLOOKUP($U17,'One Page'!$P:$P,'One Page'!A:A)="","",_xlfn.XLOOKUP($U17,'One Page'!$P:$P,'One Page'!A:A)),"")</f>
        <v/>
      </c>
      <c r="C17" s="80" t="str">
        <f>IFERROR(IF(_xlfn.XLOOKUP($U17,'One Page'!$P:$P,'One Page'!B:B)="","",_xlfn.XLOOKUP($U17,'One Page'!$P:$P,'One Page'!B:B)),"")</f>
        <v/>
      </c>
      <c r="D17" s="65" t="str">
        <f>IFERROR(IF(_xlfn.XLOOKUP($U17,'One Page'!$P:$P,'One Page'!C:C)="","",_xlfn.XLOOKUP($U17,'One Page'!$P:$P,'One Page'!C:C)),"")</f>
        <v/>
      </c>
      <c r="E17" s="67" t="str">
        <f>IFERROR(IF(_xlfn.XLOOKUP($U17,'One Page'!$P:$P,'One Page'!D:D)="","",_xlfn.XLOOKUP($U17,'One Page'!$P:$P,'One Page'!D:D)),"")</f>
        <v/>
      </c>
      <c r="F17" s="78" t="str">
        <f>IFERROR(IF(_xlfn.XLOOKUP($U17,'One Page'!$P:$P,'One Page'!E:E)="","",_xlfn.XLOOKUP($U17,'One Page'!$P:$P,'One Page'!E:E)),"")</f>
        <v/>
      </c>
      <c r="G17" s="78" t="str">
        <f>IFERROR(IF(_xlfn.XLOOKUP($U17,'One Page'!$P:$P,'One Page'!F:F)="","",_xlfn.XLOOKUP($U17,'One Page'!$P:$P,'One Page'!F:F)),"")</f>
        <v/>
      </c>
      <c r="H17" s="51" t="str">
        <f>IFERROR(IF(_xlfn.XLOOKUP($U17,'One Page'!$P:$P,'One Page'!G:G)="","",_xlfn.XLOOKUP($U17,'One Page'!$P:$P,'One Page'!G:G)),"")</f>
        <v/>
      </c>
      <c r="I17" s="51" t="str">
        <f>IFERROR(IF(_xlfn.XLOOKUP($U17,'One Page'!$P:$P,'One Page'!H:H)="","",_xlfn.XLOOKUP($U17,'One Page'!$P:$P,'One Page'!H:H)),"")</f>
        <v/>
      </c>
      <c r="J17" s="124" t="str">
        <f>IFERROR(IF(_xlfn.XLOOKUP($U17,'One Page'!$P:$P,'One Page'!I:I)="","",_xlfn.XLOOKUP($U17,'One Page'!$P:$P,'One Page'!I:I)),"")</f>
        <v/>
      </c>
      <c r="K17" s="51" t="str">
        <f>IFERROR(IF(_xlfn.XLOOKUP($U17,'One Page'!$P:$P,'One Page'!J:J)="","",_xlfn.XLOOKUP($U17,'One Page'!$P:$P,'One Page'!J:J)),"")</f>
        <v/>
      </c>
      <c r="L17" s="67" t="str">
        <f>IFERROR(IF(_xlfn.XLOOKUP($U17,'One Page'!$P:$P,'One Page'!K:K)="","",_xlfn.XLOOKUP($U17,'One Page'!$P:$P,'One Page'!K:K)),"")</f>
        <v/>
      </c>
      <c r="M17" s="67" t="str">
        <f>IFERROR(IF(_xlfn.XLOOKUP($U17,'One Page'!$P:$P,'One Page'!L:L)="","",_xlfn.XLOOKUP($U17,'One Page'!$P:$P,'One Page'!L:L)),"")</f>
        <v/>
      </c>
      <c r="N17" s="48" t="str">
        <f t="shared" si="1"/>
        <v/>
      </c>
      <c r="O17" s="67" t="str">
        <f>IFERROR(IF(_xlfn.XLOOKUP($U17,'One Page'!$P:$P,'One Page'!M:M)="","",_xlfn.XLOOKUP($U17,'One Page'!$P:$P,'One Page'!M:M)),"")</f>
        <v/>
      </c>
      <c r="P17" s="148" t="str">
        <f>IFERROR(IF(_xlfn.XLOOKUP($U17,'One Page'!$P:$P,'One Page'!N:N)="","",_xlfn.XLOOKUP($U17,'One Page'!$P:$P,'One Page'!N:N)),"")</f>
        <v/>
      </c>
      <c r="Q17" s="141" t="str">
        <f>IFERROR(IF(_xlfn.XLOOKUP($U17,'One Page'!$P:$P,'One Page'!O:O)="","",_xlfn.XLOOKUP($U17,'One Page'!$P:$P,'One Page'!O:O)),"")</f>
        <v/>
      </c>
      <c r="R17" s="89" t="str">
        <f t="shared" si="2"/>
        <v/>
      </c>
      <c r="S17" s="49" t="str" cm="1">
        <f t="array" ref="S17">IF(Q17="","",INDEX(Rates!A:E,'Page 10'!Y17,'Page 10'!X17))</f>
        <v/>
      </c>
      <c r="T17" s="136" t="str">
        <f t="shared" si="0"/>
        <v/>
      </c>
      <c r="U17" s="92">
        <f t="shared" si="3"/>
        <v>140</v>
      </c>
      <c r="X17" s="11" t="e" cm="1">
        <f t="array" ref="X17">MATCH(INDEX(Rates!H:H,MATCH(T17,Rates!H:H,1)+1),Rates!H:H,0)-1</f>
        <v>#N/A</v>
      </c>
      <c r="Y17" s="11" t="e" cm="1">
        <f t="array" ref="Y17">MATCH(INDEX(Rates!A:A,MATCH('Page 10'!Q17,Rates!A:A,1)+1),Rates!A:A,0)</f>
        <v>#N/A</v>
      </c>
    </row>
    <row r="18" spans="1:25" s="11" customFormat="1" ht="21.95" customHeight="1">
      <c r="A18" s="46">
        <v>6</v>
      </c>
      <c r="B18" s="83" t="str">
        <f>IFERROR(IF(_xlfn.XLOOKUP($U18,'One Page'!$P:$P,'One Page'!A:A)="","",_xlfn.XLOOKUP($U18,'One Page'!$P:$P,'One Page'!A:A)),"")</f>
        <v/>
      </c>
      <c r="C18" s="84" t="str">
        <f>IFERROR(IF(_xlfn.XLOOKUP($U18,'One Page'!$P:$P,'One Page'!B:B)="","",_xlfn.XLOOKUP($U18,'One Page'!$P:$P,'One Page'!B:B)),"")</f>
        <v/>
      </c>
      <c r="D18" s="64" t="str">
        <f>IFERROR(IF(_xlfn.XLOOKUP($U18,'One Page'!$P:$P,'One Page'!C:C)="","",_xlfn.XLOOKUP($U18,'One Page'!$P:$P,'One Page'!C:C)),"")</f>
        <v/>
      </c>
      <c r="E18" s="68" t="str">
        <f>IFERROR(IF(_xlfn.XLOOKUP($U18,'One Page'!$P:$P,'One Page'!D:D)="","",_xlfn.XLOOKUP($U18,'One Page'!$P:$P,'One Page'!D:D)),"")</f>
        <v/>
      </c>
      <c r="F18" s="77" t="str">
        <f>IFERROR(IF(_xlfn.XLOOKUP($U18,'One Page'!$P:$P,'One Page'!E:E)="","",_xlfn.XLOOKUP($U18,'One Page'!$P:$P,'One Page'!E:E)),"")</f>
        <v/>
      </c>
      <c r="G18" s="77" t="str">
        <f>IFERROR(IF(_xlfn.XLOOKUP($U18,'One Page'!$P:$P,'One Page'!F:F)="","",_xlfn.XLOOKUP($U18,'One Page'!$P:$P,'One Page'!F:F)),"")</f>
        <v/>
      </c>
      <c r="H18" s="47" t="str">
        <f>IFERROR(IF(_xlfn.XLOOKUP($U18,'One Page'!$P:$P,'One Page'!G:G)="","",_xlfn.XLOOKUP($U18,'One Page'!$P:$P,'One Page'!G:G)),"")</f>
        <v/>
      </c>
      <c r="I18" s="47" t="str">
        <f>IFERROR(IF(_xlfn.XLOOKUP($U18,'One Page'!$P:$P,'One Page'!H:H)="","",_xlfn.XLOOKUP($U18,'One Page'!$P:$P,'One Page'!H:H)),"")</f>
        <v/>
      </c>
      <c r="J18" s="123" t="str">
        <f>IFERROR(IF(_xlfn.XLOOKUP($U18,'One Page'!$P:$P,'One Page'!I:I)="","",_xlfn.XLOOKUP($U18,'One Page'!$P:$P,'One Page'!I:I)),"")</f>
        <v/>
      </c>
      <c r="K18" s="47" t="str">
        <f>IFERROR(IF(_xlfn.XLOOKUP($U18,'One Page'!$P:$P,'One Page'!J:J)="","",_xlfn.XLOOKUP($U18,'One Page'!$P:$P,'One Page'!J:J)),"")</f>
        <v/>
      </c>
      <c r="L18" s="68" t="str">
        <f>IFERROR(IF(_xlfn.XLOOKUP($U18,'One Page'!$P:$P,'One Page'!K:K)="","",_xlfn.XLOOKUP($U18,'One Page'!$P:$P,'One Page'!K:K)),"")</f>
        <v/>
      </c>
      <c r="M18" s="68" t="str">
        <f>IFERROR(IF(_xlfn.XLOOKUP($U18,'One Page'!$P:$P,'One Page'!L:L)="","",_xlfn.XLOOKUP($U18,'One Page'!$P:$P,'One Page'!L:L)),"")</f>
        <v/>
      </c>
      <c r="N18" s="48" t="str">
        <f t="shared" si="1"/>
        <v/>
      </c>
      <c r="O18" s="68" t="str">
        <f>IFERROR(IF(_xlfn.XLOOKUP($U18,'One Page'!$P:$P,'One Page'!M:M)="","",_xlfn.XLOOKUP($U18,'One Page'!$P:$P,'One Page'!M:M)),"")</f>
        <v/>
      </c>
      <c r="P18" s="147" t="str">
        <f>IFERROR(IF(_xlfn.XLOOKUP($U18,'One Page'!$P:$P,'One Page'!N:N)="","",_xlfn.XLOOKUP($U18,'One Page'!$P:$P,'One Page'!N:N)),"")</f>
        <v/>
      </c>
      <c r="Q18" s="140" t="str">
        <f>IFERROR(IF(_xlfn.XLOOKUP($U18,'One Page'!$P:$P,'One Page'!O:O)="","",_xlfn.XLOOKUP($U18,'One Page'!$P:$P,'One Page'!O:O)),"")</f>
        <v/>
      </c>
      <c r="R18" s="89" t="str">
        <f t="shared" si="2"/>
        <v/>
      </c>
      <c r="S18" s="49" t="str" cm="1">
        <f t="array" ref="S18">IF(Q18="","",INDEX(Rates!A:E,'Page 10'!Y18,'Page 10'!X18))</f>
        <v/>
      </c>
      <c r="T18" s="136" t="str">
        <f t="shared" si="0"/>
        <v/>
      </c>
      <c r="U18" s="92">
        <f t="shared" si="3"/>
        <v>141</v>
      </c>
      <c r="X18" s="11" t="e" cm="1">
        <f t="array" ref="X18">MATCH(INDEX(Rates!H:H,MATCH(T18,Rates!H:H,1)+1),Rates!H:H,0)-1</f>
        <v>#N/A</v>
      </c>
      <c r="Y18" s="11" t="e" cm="1">
        <f t="array" ref="Y18">MATCH(INDEX(Rates!A:A,MATCH('Page 10'!Q18,Rates!A:A,1)+1),Rates!A:A,0)</f>
        <v>#N/A</v>
      </c>
    </row>
    <row r="19" spans="1:25" s="11" customFormat="1" ht="21.95" customHeight="1">
      <c r="A19" s="50">
        <v>7</v>
      </c>
      <c r="B19" s="79" t="str">
        <f>IFERROR(IF(_xlfn.XLOOKUP($U19,'One Page'!$P:$P,'One Page'!A:A)="","",_xlfn.XLOOKUP($U19,'One Page'!$P:$P,'One Page'!A:A)),"")</f>
        <v/>
      </c>
      <c r="C19" s="80" t="str">
        <f>IFERROR(IF(_xlfn.XLOOKUP($U19,'One Page'!$P:$P,'One Page'!B:B)="","",_xlfn.XLOOKUP($U19,'One Page'!$P:$P,'One Page'!B:B)),"")</f>
        <v/>
      </c>
      <c r="D19" s="65" t="str">
        <f>IFERROR(IF(_xlfn.XLOOKUP($U19,'One Page'!$P:$P,'One Page'!C:C)="","",_xlfn.XLOOKUP($U19,'One Page'!$P:$P,'One Page'!C:C)),"")</f>
        <v/>
      </c>
      <c r="E19" s="67" t="str">
        <f>IFERROR(IF(_xlfn.XLOOKUP($U19,'One Page'!$P:$P,'One Page'!D:D)="","",_xlfn.XLOOKUP($U19,'One Page'!$P:$P,'One Page'!D:D)),"")</f>
        <v/>
      </c>
      <c r="F19" s="78" t="str">
        <f>IFERROR(IF(_xlfn.XLOOKUP($U19,'One Page'!$P:$P,'One Page'!E:E)="","",_xlfn.XLOOKUP($U19,'One Page'!$P:$P,'One Page'!E:E)),"")</f>
        <v/>
      </c>
      <c r="G19" s="78" t="str">
        <f>IFERROR(IF(_xlfn.XLOOKUP($U19,'One Page'!$P:$P,'One Page'!F:F)="","",_xlfn.XLOOKUP($U19,'One Page'!$P:$P,'One Page'!F:F)),"")</f>
        <v/>
      </c>
      <c r="H19" s="51" t="str">
        <f>IFERROR(IF(_xlfn.XLOOKUP($U19,'One Page'!$P:$P,'One Page'!G:G)="","",_xlfn.XLOOKUP($U19,'One Page'!$P:$P,'One Page'!G:G)),"")</f>
        <v/>
      </c>
      <c r="I19" s="51" t="str">
        <f>IFERROR(IF(_xlfn.XLOOKUP($U19,'One Page'!$P:$P,'One Page'!H:H)="","",_xlfn.XLOOKUP($U19,'One Page'!$P:$P,'One Page'!H:H)),"")</f>
        <v/>
      </c>
      <c r="J19" s="124" t="str">
        <f>IFERROR(IF(_xlfn.XLOOKUP($U19,'One Page'!$P:$P,'One Page'!I:I)="","",_xlfn.XLOOKUP($U19,'One Page'!$P:$P,'One Page'!I:I)),"")</f>
        <v/>
      </c>
      <c r="K19" s="51" t="str">
        <f>IFERROR(IF(_xlfn.XLOOKUP($U19,'One Page'!$P:$P,'One Page'!J:J)="","",_xlfn.XLOOKUP($U19,'One Page'!$P:$P,'One Page'!J:J)),"")</f>
        <v/>
      </c>
      <c r="L19" s="67" t="str">
        <f>IFERROR(IF(_xlfn.XLOOKUP($U19,'One Page'!$P:$P,'One Page'!K:K)="","",_xlfn.XLOOKUP($U19,'One Page'!$P:$P,'One Page'!K:K)),"")</f>
        <v/>
      </c>
      <c r="M19" s="67" t="str">
        <f>IFERROR(IF(_xlfn.XLOOKUP($U19,'One Page'!$P:$P,'One Page'!L:L)="","",_xlfn.XLOOKUP($U19,'One Page'!$P:$P,'One Page'!L:L)),"")</f>
        <v/>
      </c>
      <c r="N19" s="48" t="str">
        <f t="shared" si="1"/>
        <v/>
      </c>
      <c r="O19" s="67" t="str">
        <f>IFERROR(IF(_xlfn.XLOOKUP($U19,'One Page'!$P:$P,'One Page'!M:M)="","",_xlfn.XLOOKUP($U19,'One Page'!$P:$P,'One Page'!M:M)),"")</f>
        <v/>
      </c>
      <c r="P19" s="148" t="str">
        <f>IFERROR(IF(_xlfn.XLOOKUP($U19,'One Page'!$P:$P,'One Page'!N:N)="","",_xlfn.XLOOKUP($U19,'One Page'!$P:$P,'One Page'!N:N)),"")</f>
        <v/>
      </c>
      <c r="Q19" s="141" t="str">
        <f>IFERROR(IF(_xlfn.XLOOKUP($U19,'One Page'!$P:$P,'One Page'!O:O)="","",_xlfn.XLOOKUP($U19,'One Page'!$P:$P,'One Page'!O:O)),"")</f>
        <v/>
      </c>
      <c r="R19" s="89" t="str">
        <f t="shared" si="2"/>
        <v/>
      </c>
      <c r="S19" s="49" t="str" cm="1">
        <f t="array" ref="S19">IF(Q19="","",INDEX(Rates!A:E,'Page 10'!Y19,'Page 10'!X19))</f>
        <v/>
      </c>
      <c r="T19" s="136" t="str">
        <f t="shared" si="0"/>
        <v/>
      </c>
      <c r="U19" s="92">
        <f t="shared" si="3"/>
        <v>142</v>
      </c>
      <c r="X19" s="11" t="e" cm="1">
        <f t="array" ref="X19">MATCH(INDEX(Rates!H:H,MATCH(T19,Rates!H:H,1)+1),Rates!H:H,0)-1</f>
        <v>#N/A</v>
      </c>
      <c r="Y19" s="11" t="e" cm="1">
        <f t="array" ref="Y19">MATCH(INDEX(Rates!A:A,MATCH('Page 10'!Q19,Rates!A:A,1)+1),Rates!A:A,0)</f>
        <v>#N/A</v>
      </c>
    </row>
    <row r="20" spans="1:25" s="11" customFormat="1" ht="21.95" customHeight="1">
      <c r="A20" s="46">
        <v>8</v>
      </c>
      <c r="B20" s="83" t="str">
        <f>IFERROR(IF(_xlfn.XLOOKUP($U20,'One Page'!$P:$P,'One Page'!A:A)="","",_xlfn.XLOOKUP($U20,'One Page'!$P:$P,'One Page'!A:A)),"")</f>
        <v/>
      </c>
      <c r="C20" s="84" t="str">
        <f>IFERROR(IF(_xlfn.XLOOKUP($U20,'One Page'!$P:$P,'One Page'!B:B)="","",_xlfn.XLOOKUP($U20,'One Page'!$P:$P,'One Page'!B:B)),"")</f>
        <v/>
      </c>
      <c r="D20" s="64" t="str">
        <f>IFERROR(IF(_xlfn.XLOOKUP($U20,'One Page'!$P:$P,'One Page'!C:C)="","",_xlfn.XLOOKUP($U20,'One Page'!$P:$P,'One Page'!C:C)),"")</f>
        <v/>
      </c>
      <c r="E20" s="68" t="str">
        <f>IFERROR(IF(_xlfn.XLOOKUP($U20,'One Page'!$P:$P,'One Page'!D:D)="","",_xlfn.XLOOKUP($U20,'One Page'!$P:$P,'One Page'!D:D)),"")</f>
        <v/>
      </c>
      <c r="F20" s="77" t="str">
        <f>IFERROR(IF(_xlfn.XLOOKUP($U20,'One Page'!$P:$P,'One Page'!E:E)="","",_xlfn.XLOOKUP($U20,'One Page'!$P:$P,'One Page'!E:E)),"")</f>
        <v/>
      </c>
      <c r="G20" s="77" t="str">
        <f>IFERROR(IF(_xlfn.XLOOKUP($U20,'One Page'!$P:$P,'One Page'!F:F)="","",_xlfn.XLOOKUP($U20,'One Page'!$P:$P,'One Page'!F:F)),"")</f>
        <v/>
      </c>
      <c r="H20" s="47" t="str">
        <f>IFERROR(IF(_xlfn.XLOOKUP($U20,'One Page'!$P:$P,'One Page'!G:G)="","",_xlfn.XLOOKUP($U20,'One Page'!$P:$P,'One Page'!G:G)),"")</f>
        <v/>
      </c>
      <c r="I20" s="47" t="str">
        <f>IFERROR(IF(_xlfn.XLOOKUP($U20,'One Page'!$P:$P,'One Page'!H:H)="","",_xlfn.XLOOKUP($U20,'One Page'!$P:$P,'One Page'!H:H)),"")</f>
        <v/>
      </c>
      <c r="J20" s="123" t="str">
        <f>IFERROR(IF(_xlfn.XLOOKUP($U20,'One Page'!$P:$P,'One Page'!I:I)="","",_xlfn.XLOOKUP($U20,'One Page'!$P:$P,'One Page'!I:I)),"")</f>
        <v/>
      </c>
      <c r="K20" s="47" t="str">
        <f>IFERROR(IF(_xlfn.XLOOKUP($U20,'One Page'!$P:$P,'One Page'!J:J)="","",_xlfn.XLOOKUP($U20,'One Page'!$P:$P,'One Page'!J:J)),"")</f>
        <v/>
      </c>
      <c r="L20" s="68" t="str">
        <f>IFERROR(IF(_xlfn.XLOOKUP($U20,'One Page'!$P:$P,'One Page'!K:K)="","",_xlfn.XLOOKUP($U20,'One Page'!$P:$P,'One Page'!K:K)),"")</f>
        <v/>
      </c>
      <c r="M20" s="68" t="str">
        <f>IFERROR(IF(_xlfn.XLOOKUP($U20,'One Page'!$P:$P,'One Page'!L:L)="","",_xlfn.XLOOKUP($U20,'One Page'!$P:$P,'One Page'!L:L)),"")</f>
        <v/>
      </c>
      <c r="N20" s="48" t="str">
        <f t="shared" si="1"/>
        <v/>
      </c>
      <c r="O20" s="68" t="str">
        <f>IFERROR(IF(_xlfn.XLOOKUP($U20,'One Page'!$P:$P,'One Page'!M:M)="","",_xlfn.XLOOKUP($U20,'One Page'!$P:$P,'One Page'!M:M)),"")</f>
        <v/>
      </c>
      <c r="P20" s="147" t="str">
        <f>IFERROR(IF(_xlfn.XLOOKUP($U20,'One Page'!$P:$P,'One Page'!N:N)="","",_xlfn.XLOOKUP($U20,'One Page'!$P:$P,'One Page'!N:N)),"")</f>
        <v/>
      </c>
      <c r="Q20" s="140" t="str">
        <f>IFERROR(IF(_xlfn.XLOOKUP($U20,'One Page'!$P:$P,'One Page'!O:O)="","",_xlfn.XLOOKUP($U20,'One Page'!$P:$P,'One Page'!O:O)),"")</f>
        <v/>
      </c>
      <c r="R20" s="89" t="str">
        <f t="shared" si="2"/>
        <v/>
      </c>
      <c r="S20" s="49" t="str" cm="1">
        <f t="array" ref="S20">IF(Q20="","",INDEX(Rates!A:E,'Page 10'!Y20,'Page 10'!X20))</f>
        <v/>
      </c>
      <c r="T20" s="136" t="str">
        <f t="shared" si="0"/>
        <v/>
      </c>
      <c r="U20" s="92">
        <f t="shared" si="3"/>
        <v>143</v>
      </c>
      <c r="X20" s="11" t="e" cm="1">
        <f t="array" ref="X20">MATCH(INDEX(Rates!H:H,MATCH(T20,Rates!H:H,1)+1),Rates!H:H,0)-1</f>
        <v>#N/A</v>
      </c>
      <c r="Y20" s="11" t="e" cm="1">
        <f t="array" ref="Y20">MATCH(INDEX(Rates!A:A,MATCH('Page 10'!Q20,Rates!A:A,1)+1),Rates!A:A,0)</f>
        <v>#N/A</v>
      </c>
    </row>
    <row r="21" spans="1:25" s="11" customFormat="1" ht="21.95" customHeight="1">
      <c r="A21" s="50">
        <v>9</v>
      </c>
      <c r="B21" s="79" t="str">
        <f>IFERROR(IF(_xlfn.XLOOKUP($U21,'One Page'!$P:$P,'One Page'!A:A)="","",_xlfn.XLOOKUP($U21,'One Page'!$P:$P,'One Page'!A:A)),"")</f>
        <v/>
      </c>
      <c r="C21" s="80" t="str">
        <f>IFERROR(IF(_xlfn.XLOOKUP($U21,'One Page'!$P:$P,'One Page'!B:B)="","",_xlfn.XLOOKUP($U21,'One Page'!$P:$P,'One Page'!B:B)),"")</f>
        <v/>
      </c>
      <c r="D21" s="65" t="str">
        <f>IFERROR(IF(_xlfn.XLOOKUP($U21,'One Page'!$P:$P,'One Page'!C:C)="","",_xlfn.XLOOKUP($U21,'One Page'!$P:$P,'One Page'!C:C)),"")</f>
        <v/>
      </c>
      <c r="E21" s="67" t="str">
        <f>IFERROR(IF(_xlfn.XLOOKUP($U21,'One Page'!$P:$P,'One Page'!D:D)="","",_xlfn.XLOOKUP($U21,'One Page'!$P:$P,'One Page'!D:D)),"")</f>
        <v/>
      </c>
      <c r="F21" s="78" t="str">
        <f>IFERROR(IF(_xlfn.XLOOKUP($U21,'One Page'!$P:$P,'One Page'!E:E)="","",_xlfn.XLOOKUP($U21,'One Page'!$P:$P,'One Page'!E:E)),"")</f>
        <v/>
      </c>
      <c r="G21" s="78" t="str">
        <f>IFERROR(IF(_xlfn.XLOOKUP($U21,'One Page'!$P:$P,'One Page'!F:F)="","",_xlfn.XLOOKUP($U21,'One Page'!$P:$P,'One Page'!F:F)),"")</f>
        <v/>
      </c>
      <c r="H21" s="51" t="str">
        <f>IFERROR(IF(_xlfn.XLOOKUP($U21,'One Page'!$P:$P,'One Page'!G:G)="","",_xlfn.XLOOKUP($U21,'One Page'!$P:$P,'One Page'!G:G)),"")</f>
        <v/>
      </c>
      <c r="I21" s="51" t="str">
        <f>IFERROR(IF(_xlfn.XLOOKUP($U21,'One Page'!$P:$P,'One Page'!H:H)="","",_xlfn.XLOOKUP($U21,'One Page'!$P:$P,'One Page'!H:H)),"")</f>
        <v/>
      </c>
      <c r="J21" s="124" t="str">
        <f>IFERROR(IF(_xlfn.XLOOKUP($U21,'One Page'!$P:$P,'One Page'!I:I)="","",_xlfn.XLOOKUP($U21,'One Page'!$P:$P,'One Page'!I:I)),"")</f>
        <v/>
      </c>
      <c r="K21" s="51" t="str">
        <f>IFERROR(IF(_xlfn.XLOOKUP($U21,'One Page'!$P:$P,'One Page'!J:J)="","",_xlfn.XLOOKUP($U21,'One Page'!$P:$P,'One Page'!J:J)),"")</f>
        <v/>
      </c>
      <c r="L21" s="67" t="str">
        <f>IFERROR(IF(_xlfn.XLOOKUP($U21,'One Page'!$P:$P,'One Page'!K:K)="","",_xlfn.XLOOKUP($U21,'One Page'!$P:$P,'One Page'!K:K)),"")</f>
        <v/>
      </c>
      <c r="M21" s="67" t="str">
        <f>IFERROR(IF(_xlfn.XLOOKUP($U21,'One Page'!$P:$P,'One Page'!L:L)="","",_xlfn.XLOOKUP($U21,'One Page'!$P:$P,'One Page'!L:L)),"")</f>
        <v/>
      </c>
      <c r="N21" s="48" t="str">
        <f t="shared" si="1"/>
        <v/>
      </c>
      <c r="O21" s="67" t="str">
        <f>IFERROR(IF(_xlfn.XLOOKUP($U21,'One Page'!$P:$P,'One Page'!M:M)="","",_xlfn.XLOOKUP($U21,'One Page'!$P:$P,'One Page'!M:M)),"")</f>
        <v/>
      </c>
      <c r="P21" s="148" t="str">
        <f>IFERROR(IF(_xlfn.XLOOKUP($U21,'One Page'!$P:$P,'One Page'!N:N)="","",_xlfn.XLOOKUP($U21,'One Page'!$P:$P,'One Page'!N:N)),"")</f>
        <v/>
      </c>
      <c r="Q21" s="141" t="str">
        <f>IFERROR(IF(_xlfn.XLOOKUP($U21,'One Page'!$P:$P,'One Page'!O:O)="","",_xlfn.XLOOKUP($U21,'One Page'!$P:$P,'One Page'!O:O)),"")</f>
        <v/>
      </c>
      <c r="R21" s="89" t="str">
        <f t="shared" si="2"/>
        <v/>
      </c>
      <c r="S21" s="49" t="str" cm="1">
        <f t="array" ref="S21">IF(Q21="","",INDEX(Rates!A:E,'Page 10'!Y21,'Page 10'!X21))</f>
        <v/>
      </c>
      <c r="T21" s="136" t="str">
        <f t="shared" si="0"/>
        <v/>
      </c>
      <c r="U21" s="92">
        <f t="shared" si="3"/>
        <v>144</v>
      </c>
      <c r="X21" s="11" t="e" cm="1">
        <f t="array" ref="X21">MATCH(INDEX(Rates!H:H,MATCH(T21,Rates!H:H,1)+1),Rates!H:H,0)-1</f>
        <v>#N/A</v>
      </c>
      <c r="Y21" s="11" t="e" cm="1">
        <f t="array" ref="Y21">MATCH(INDEX(Rates!A:A,MATCH('Page 10'!Q21,Rates!A:A,1)+1),Rates!A:A,0)</f>
        <v>#N/A</v>
      </c>
    </row>
    <row r="22" spans="1:25" s="11" customFormat="1" ht="21.95" customHeight="1">
      <c r="A22" s="46">
        <v>10</v>
      </c>
      <c r="B22" s="83" t="str">
        <f>IFERROR(IF(_xlfn.XLOOKUP($U22,'One Page'!$P:$P,'One Page'!A:A)="","",_xlfn.XLOOKUP($U22,'One Page'!$P:$P,'One Page'!A:A)),"")</f>
        <v/>
      </c>
      <c r="C22" s="84" t="str">
        <f>IFERROR(IF(_xlfn.XLOOKUP($U22,'One Page'!$P:$P,'One Page'!B:B)="","",_xlfn.XLOOKUP($U22,'One Page'!$P:$P,'One Page'!B:B)),"")</f>
        <v/>
      </c>
      <c r="D22" s="64" t="str">
        <f>IFERROR(IF(_xlfn.XLOOKUP($U22,'One Page'!$P:$P,'One Page'!C:C)="","",_xlfn.XLOOKUP($U22,'One Page'!$P:$P,'One Page'!C:C)),"")</f>
        <v/>
      </c>
      <c r="E22" s="68" t="str">
        <f>IFERROR(IF(_xlfn.XLOOKUP($U22,'One Page'!$P:$P,'One Page'!D:D)="","",_xlfn.XLOOKUP($U22,'One Page'!$P:$P,'One Page'!D:D)),"")</f>
        <v/>
      </c>
      <c r="F22" s="77" t="str">
        <f>IFERROR(IF(_xlfn.XLOOKUP($U22,'One Page'!$P:$P,'One Page'!E:E)="","",_xlfn.XLOOKUP($U22,'One Page'!$P:$P,'One Page'!E:E)),"")</f>
        <v/>
      </c>
      <c r="G22" s="77" t="str">
        <f>IFERROR(IF(_xlfn.XLOOKUP($U22,'One Page'!$P:$P,'One Page'!F:F)="","",_xlfn.XLOOKUP($U22,'One Page'!$P:$P,'One Page'!F:F)),"")</f>
        <v/>
      </c>
      <c r="H22" s="47" t="str">
        <f>IFERROR(IF(_xlfn.XLOOKUP($U22,'One Page'!$P:$P,'One Page'!G:G)="","",_xlfn.XLOOKUP($U22,'One Page'!$P:$P,'One Page'!G:G)),"")</f>
        <v/>
      </c>
      <c r="I22" s="47" t="str">
        <f>IFERROR(IF(_xlfn.XLOOKUP($U22,'One Page'!$P:$P,'One Page'!H:H)="","",_xlfn.XLOOKUP($U22,'One Page'!$P:$P,'One Page'!H:H)),"")</f>
        <v/>
      </c>
      <c r="J22" s="123" t="str">
        <f>IFERROR(IF(_xlfn.XLOOKUP($U22,'One Page'!$P:$P,'One Page'!I:I)="","",_xlfn.XLOOKUP($U22,'One Page'!$P:$P,'One Page'!I:I)),"")</f>
        <v/>
      </c>
      <c r="K22" s="47" t="str">
        <f>IFERROR(IF(_xlfn.XLOOKUP($U22,'One Page'!$P:$P,'One Page'!J:J)="","",_xlfn.XLOOKUP($U22,'One Page'!$P:$P,'One Page'!J:J)),"")</f>
        <v/>
      </c>
      <c r="L22" s="68" t="str">
        <f>IFERROR(IF(_xlfn.XLOOKUP($U22,'One Page'!$P:$P,'One Page'!K:K)="","",_xlfn.XLOOKUP($U22,'One Page'!$P:$P,'One Page'!K:K)),"")</f>
        <v/>
      </c>
      <c r="M22" s="68" t="str">
        <f>IFERROR(IF(_xlfn.XLOOKUP($U22,'One Page'!$P:$P,'One Page'!L:L)="","",_xlfn.XLOOKUP($U22,'One Page'!$P:$P,'One Page'!L:L)),"")</f>
        <v/>
      </c>
      <c r="N22" s="48" t="str">
        <f t="shared" si="1"/>
        <v/>
      </c>
      <c r="O22" s="68" t="str">
        <f>IFERROR(IF(_xlfn.XLOOKUP($U22,'One Page'!$P:$P,'One Page'!M:M)="","",_xlfn.XLOOKUP($U22,'One Page'!$P:$P,'One Page'!M:M)),"")</f>
        <v/>
      </c>
      <c r="P22" s="147" t="str">
        <f>IFERROR(IF(_xlfn.XLOOKUP($U22,'One Page'!$P:$P,'One Page'!N:N)="","",_xlfn.XLOOKUP($U22,'One Page'!$P:$P,'One Page'!N:N)),"")</f>
        <v/>
      </c>
      <c r="Q22" s="140" t="str">
        <f>IFERROR(IF(_xlfn.XLOOKUP($U22,'One Page'!$P:$P,'One Page'!O:O)="","",_xlfn.XLOOKUP($U22,'One Page'!$P:$P,'One Page'!O:O)),"")</f>
        <v/>
      </c>
      <c r="R22" s="89" t="str">
        <f t="shared" si="2"/>
        <v/>
      </c>
      <c r="S22" s="49" t="str" cm="1">
        <f t="array" ref="S22">IF(Q22="","",INDEX(Rates!A:E,'Page 10'!Y22,'Page 10'!X22))</f>
        <v/>
      </c>
      <c r="T22" s="136" t="str">
        <f t="shared" si="0"/>
        <v/>
      </c>
      <c r="U22" s="92">
        <f t="shared" si="3"/>
        <v>145</v>
      </c>
      <c r="X22" s="11" t="e" cm="1">
        <f t="array" ref="X22">MATCH(INDEX(Rates!H:H,MATCH(T22,Rates!H:H,1)+1),Rates!H:H,0)-1</f>
        <v>#N/A</v>
      </c>
      <c r="Y22" s="11" t="e" cm="1">
        <f t="array" ref="Y22">MATCH(INDEX(Rates!A:A,MATCH('Page 10'!Q22,Rates!A:A,1)+1),Rates!A:A,0)</f>
        <v>#N/A</v>
      </c>
    </row>
    <row r="23" spans="1:25" s="11" customFormat="1" ht="21.95" customHeight="1">
      <c r="A23" s="50">
        <v>11</v>
      </c>
      <c r="B23" s="79" t="str">
        <f>IFERROR(IF(_xlfn.XLOOKUP($U23,'One Page'!$P:$P,'One Page'!A:A)="","",_xlfn.XLOOKUP($U23,'One Page'!$P:$P,'One Page'!A:A)),"")</f>
        <v/>
      </c>
      <c r="C23" s="80" t="str">
        <f>IFERROR(IF(_xlfn.XLOOKUP($U23,'One Page'!$P:$P,'One Page'!B:B)="","",_xlfn.XLOOKUP($U23,'One Page'!$P:$P,'One Page'!B:B)),"")</f>
        <v/>
      </c>
      <c r="D23" s="65" t="str">
        <f>IFERROR(IF(_xlfn.XLOOKUP($U23,'One Page'!$P:$P,'One Page'!C:C)="","",_xlfn.XLOOKUP($U23,'One Page'!$P:$P,'One Page'!C:C)),"")</f>
        <v/>
      </c>
      <c r="E23" s="67" t="str">
        <f>IFERROR(IF(_xlfn.XLOOKUP($U23,'One Page'!$P:$P,'One Page'!D:D)="","",_xlfn.XLOOKUP($U23,'One Page'!$P:$P,'One Page'!D:D)),"")</f>
        <v/>
      </c>
      <c r="F23" s="78" t="str">
        <f>IFERROR(IF(_xlfn.XLOOKUP($U23,'One Page'!$P:$P,'One Page'!E:E)="","",_xlfn.XLOOKUP($U23,'One Page'!$P:$P,'One Page'!E:E)),"")</f>
        <v/>
      </c>
      <c r="G23" s="78" t="str">
        <f>IFERROR(IF(_xlfn.XLOOKUP($U23,'One Page'!$P:$P,'One Page'!F:F)="","",_xlfn.XLOOKUP($U23,'One Page'!$P:$P,'One Page'!F:F)),"")</f>
        <v/>
      </c>
      <c r="H23" s="51" t="str">
        <f>IFERROR(IF(_xlfn.XLOOKUP($U23,'One Page'!$P:$P,'One Page'!G:G)="","",_xlfn.XLOOKUP($U23,'One Page'!$P:$P,'One Page'!G:G)),"")</f>
        <v/>
      </c>
      <c r="I23" s="51" t="str">
        <f>IFERROR(IF(_xlfn.XLOOKUP($U23,'One Page'!$P:$P,'One Page'!H:H)="","",_xlfn.XLOOKUP($U23,'One Page'!$P:$P,'One Page'!H:H)),"")</f>
        <v/>
      </c>
      <c r="J23" s="124" t="str">
        <f>IFERROR(IF(_xlfn.XLOOKUP($U23,'One Page'!$P:$P,'One Page'!I:I)="","",_xlfn.XLOOKUP($U23,'One Page'!$P:$P,'One Page'!I:I)),"")</f>
        <v/>
      </c>
      <c r="K23" s="51" t="str">
        <f>IFERROR(IF(_xlfn.XLOOKUP($U23,'One Page'!$P:$P,'One Page'!J:J)="","",_xlfn.XLOOKUP($U23,'One Page'!$P:$P,'One Page'!J:J)),"")</f>
        <v/>
      </c>
      <c r="L23" s="67" t="str">
        <f>IFERROR(IF(_xlfn.XLOOKUP($U23,'One Page'!$P:$P,'One Page'!K:K)="","",_xlfn.XLOOKUP($U23,'One Page'!$P:$P,'One Page'!K:K)),"")</f>
        <v/>
      </c>
      <c r="M23" s="67" t="str">
        <f>IFERROR(IF(_xlfn.XLOOKUP($U23,'One Page'!$P:$P,'One Page'!L:L)="","",_xlfn.XLOOKUP($U23,'One Page'!$P:$P,'One Page'!L:L)),"")</f>
        <v/>
      </c>
      <c r="N23" s="48" t="str">
        <f t="shared" si="1"/>
        <v/>
      </c>
      <c r="O23" s="67" t="str">
        <f>IFERROR(IF(_xlfn.XLOOKUP($U23,'One Page'!$P:$P,'One Page'!M:M)="","",_xlfn.XLOOKUP($U23,'One Page'!$P:$P,'One Page'!M:M)),"")</f>
        <v/>
      </c>
      <c r="P23" s="148" t="str">
        <f>IFERROR(IF(_xlfn.XLOOKUP($U23,'One Page'!$P:$P,'One Page'!N:N)="","",_xlfn.XLOOKUP($U23,'One Page'!$P:$P,'One Page'!N:N)),"")</f>
        <v/>
      </c>
      <c r="Q23" s="141" t="str">
        <f>IFERROR(IF(_xlfn.XLOOKUP($U23,'One Page'!$P:$P,'One Page'!O:O)="","",_xlfn.XLOOKUP($U23,'One Page'!$P:$P,'One Page'!O:O)),"")</f>
        <v/>
      </c>
      <c r="R23" s="89" t="str">
        <f t="shared" si="2"/>
        <v/>
      </c>
      <c r="S23" s="49" t="str" cm="1">
        <f t="array" ref="S23">IF(Q23="","",INDEX(Rates!A:E,'Page 10'!Y23,'Page 10'!X23))</f>
        <v/>
      </c>
      <c r="T23" s="136" t="str">
        <f t="shared" si="0"/>
        <v/>
      </c>
      <c r="U23" s="92">
        <f t="shared" si="3"/>
        <v>146</v>
      </c>
      <c r="X23" s="11" t="e" cm="1">
        <f t="array" ref="X23">MATCH(INDEX(Rates!H:H,MATCH(T23,Rates!H:H,1)+1),Rates!H:H,0)-1</f>
        <v>#N/A</v>
      </c>
      <c r="Y23" s="11" t="e" cm="1">
        <f t="array" ref="Y23">MATCH(INDEX(Rates!A:A,MATCH('Page 10'!Q23,Rates!A:A,1)+1),Rates!A:A,0)</f>
        <v>#N/A</v>
      </c>
    </row>
    <row r="24" spans="1:25" s="11" customFormat="1" ht="21.95" customHeight="1">
      <c r="A24" s="46">
        <v>12</v>
      </c>
      <c r="B24" s="83" t="str">
        <f>IFERROR(IF(_xlfn.XLOOKUP($U24,'One Page'!$P:$P,'One Page'!A:A)="","",_xlfn.XLOOKUP($U24,'One Page'!$P:$P,'One Page'!A:A)),"")</f>
        <v/>
      </c>
      <c r="C24" s="84" t="str">
        <f>IFERROR(IF(_xlfn.XLOOKUP($U24,'One Page'!$P:$P,'One Page'!B:B)="","",_xlfn.XLOOKUP($U24,'One Page'!$P:$P,'One Page'!B:B)),"")</f>
        <v/>
      </c>
      <c r="D24" s="64" t="str">
        <f>IFERROR(IF(_xlfn.XLOOKUP($U24,'One Page'!$P:$P,'One Page'!C:C)="","",_xlfn.XLOOKUP($U24,'One Page'!$P:$P,'One Page'!C:C)),"")</f>
        <v/>
      </c>
      <c r="E24" s="68" t="str">
        <f>IFERROR(IF(_xlfn.XLOOKUP($U24,'One Page'!$P:$P,'One Page'!D:D)="","",_xlfn.XLOOKUP($U24,'One Page'!$P:$P,'One Page'!D:D)),"")</f>
        <v/>
      </c>
      <c r="F24" s="77" t="str">
        <f>IFERROR(IF(_xlfn.XLOOKUP($U24,'One Page'!$P:$P,'One Page'!E:E)="","",_xlfn.XLOOKUP($U24,'One Page'!$P:$P,'One Page'!E:E)),"")</f>
        <v/>
      </c>
      <c r="G24" s="77" t="str">
        <f>IFERROR(IF(_xlfn.XLOOKUP($U24,'One Page'!$P:$P,'One Page'!F:F)="","",_xlfn.XLOOKUP($U24,'One Page'!$P:$P,'One Page'!F:F)),"")</f>
        <v/>
      </c>
      <c r="H24" s="47" t="str">
        <f>IFERROR(IF(_xlfn.XLOOKUP($U24,'One Page'!$P:$P,'One Page'!G:G)="","",_xlfn.XLOOKUP($U24,'One Page'!$P:$P,'One Page'!G:G)),"")</f>
        <v/>
      </c>
      <c r="I24" s="47" t="str">
        <f>IFERROR(IF(_xlfn.XLOOKUP($U24,'One Page'!$P:$P,'One Page'!H:H)="","",_xlfn.XLOOKUP($U24,'One Page'!$P:$P,'One Page'!H:H)),"")</f>
        <v/>
      </c>
      <c r="J24" s="123" t="str">
        <f>IFERROR(IF(_xlfn.XLOOKUP($U24,'One Page'!$P:$P,'One Page'!I:I)="","",_xlfn.XLOOKUP($U24,'One Page'!$P:$P,'One Page'!I:I)),"")</f>
        <v/>
      </c>
      <c r="K24" s="47" t="str">
        <f>IFERROR(IF(_xlfn.XLOOKUP($U24,'One Page'!$P:$P,'One Page'!J:J)="","",_xlfn.XLOOKUP($U24,'One Page'!$P:$P,'One Page'!J:J)),"")</f>
        <v/>
      </c>
      <c r="L24" s="68" t="str">
        <f>IFERROR(IF(_xlfn.XLOOKUP($U24,'One Page'!$P:$P,'One Page'!K:K)="","",_xlfn.XLOOKUP($U24,'One Page'!$P:$P,'One Page'!K:K)),"")</f>
        <v/>
      </c>
      <c r="M24" s="68" t="str">
        <f>IFERROR(IF(_xlfn.XLOOKUP($U24,'One Page'!$P:$P,'One Page'!L:L)="","",_xlfn.XLOOKUP($U24,'One Page'!$P:$P,'One Page'!L:L)),"")</f>
        <v/>
      </c>
      <c r="N24" s="48" t="str">
        <f t="shared" si="1"/>
        <v/>
      </c>
      <c r="O24" s="68" t="str">
        <f>IFERROR(IF(_xlfn.XLOOKUP($U24,'One Page'!$P:$P,'One Page'!M:M)="","",_xlfn.XLOOKUP($U24,'One Page'!$P:$P,'One Page'!M:M)),"")</f>
        <v/>
      </c>
      <c r="P24" s="147" t="str">
        <f>IFERROR(IF(_xlfn.XLOOKUP($U24,'One Page'!$P:$P,'One Page'!N:N)="","",_xlfn.XLOOKUP($U24,'One Page'!$P:$P,'One Page'!N:N)),"")</f>
        <v/>
      </c>
      <c r="Q24" s="140" t="str">
        <f>IFERROR(IF(_xlfn.XLOOKUP($U24,'One Page'!$P:$P,'One Page'!O:O)="","",_xlfn.XLOOKUP($U24,'One Page'!$P:$P,'One Page'!O:O)),"")</f>
        <v/>
      </c>
      <c r="R24" s="89" t="str">
        <f t="shared" si="2"/>
        <v/>
      </c>
      <c r="S24" s="49" t="str" cm="1">
        <f t="array" ref="S24">IF(Q24="","",INDEX(Rates!A:E,'Page 10'!Y24,'Page 10'!X24))</f>
        <v/>
      </c>
      <c r="T24" s="136" t="str">
        <f t="shared" si="0"/>
        <v/>
      </c>
      <c r="U24" s="92">
        <f t="shared" si="3"/>
        <v>147</v>
      </c>
      <c r="X24" s="11" t="e" cm="1">
        <f t="array" ref="X24">MATCH(INDEX(Rates!H:H,MATCH(T24,Rates!H:H,1)+1),Rates!H:H,0)-1</f>
        <v>#N/A</v>
      </c>
      <c r="Y24" s="11" t="e" cm="1">
        <f t="array" ref="Y24">MATCH(INDEX(Rates!A:A,MATCH('Page 10'!Q24,Rates!A:A,1)+1),Rates!A:A,0)</f>
        <v>#N/A</v>
      </c>
    </row>
    <row r="25" spans="1:25" s="11" customFormat="1" ht="21.95" customHeight="1">
      <c r="A25" s="50">
        <v>13</v>
      </c>
      <c r="B25" s="79" t="str">
        <f>IFERROR(IF(_xlfn.XLOOKUP($U25,'One Page'!$P:$P,'One Page'!A:A)="","",_xlfn.XLOOKUP($U25,'One Page'!$P:$P,'One Page'!A:A)),"")</f>
        <v/>
      </c>
      <c r="C25" s="80" t="str">
        <f>IFERROR(IF(_xlfn.XLOOKUP($U25,'One Page'!$P:$P,'One Page'!B:B)="","",_xlfn.XLOOKUP($U25,'One Page'!$P:$P,'One Page'!B:B)),"")</f>
        <v/>
      </c>
      <c r="D25" s="65" t="str">
        <f>IFERROR(IF(_xlfn.XLOOKUP($U25,'One Page'!$P:$P,'One Page'!C:C)="","",_xlfn.XLOOKUP($U25,'One Page'!$P:$P,'One Page'!C:C)),"")</f>
        <v/>
      </c>
      <c r="E25" s="67" t="str">
        <f>IFERROR(IF(_xlfn.XLOOKUP($U25,'One Page'!$P:$P,'One Page'!D:D)="","",_xlfn.XLOOKUP($U25,'One Page'!$P:$P,'One Page'!D:D)),"")</f>
        <v/>
      </c>
      <c r="F25" s="78" t="str">
        <f>IFERROR(IF(_xlfn.XLOOKUP($U25,'One Page'!$P:$P,'One Page'!E:E)="","",_xlfn.XLOOKUP($U25,'One Page'!$P:$P,'One Page'!E:E)),"")</f>
        <v/>
      </c>
      <c r="G25" s="78" t="str">
        <f>IFERROR(IF(_xlfn.XLOOKUP($U25,'One Page'!$P:$P,'One Page'!F:F)="","",_xlfn.XLOOKUP($U25,'One Page'!$P:$P,'One Page'!F:F)),"")</f>
        <v/>
      </c>
      <c r="H25" s="51" t="str">
        <f>IFERROR(IF(_xlfn.XLOOKUP($U25,'One Page'!$P:$P,'One Page'!G:G)="","",_xlfn.XLOOKUP($U25,'One Page'!$P:$P,'One Page'!G:G)),"")</f>
        <v/>
      </c>
      <c r="I25" s="51" t="str">
        <f>IFERROR(IF(_xlfn.XLOOKUP($U25,'One Page'!$P:$P,'One Page'!H:H)="","",_xlfn.XLOOKUP($U25,'One Page'!$P:$P,'One Page'!H:H)),"")</f>
        <v/>
      </c>
      <c r="J25" s="124" t="str">
        <f>IFERROR(IF(_xlfn.XLOOKUP($U25,'One Page'!$P:$P,'One Page'!I:I)="","",_xlfn.XLOOKUP($U25,'One Page'!$P:$P,'One Page'!I:I)),"")</f>
        <v/>
      </c>
      <c r="K25" s="51" t="str">
        <f>IFERROR(IF(_xlfn.XLOOKUP($U25,'One Page'!$P:$P,'One Page'!J:J)="","",_xlfn.XLOOKUP($U25,'One Page'!$P:$P,'One Page'!J:J)),"")</f>
        <v/>
      </c>
      <c r="L25" s="67" t="str">
        <f>IFERROR(IF(_xlfn.XLOOKUP($U25,'One Page'!$P:$P,'One Page'!K:K)="","",_xlfn.XLOOKUP($U25,'One Page'!$P:$P,'One Page'!K:K)),"")</f>
        <v/>
      </c>
      <c r="M25" s="67" t="str">
        <f>IFERROR(IF(_xlfn.XLOOKUP($U25,'One Page'!$P:$P,'One Page'!L:L)="","",_xlfn.XLOOKUP($U25,'One Page'!$P:$P,'One Page'!L:L)),"")</f>
        <v/>
      </c>
      <c r="N25" s="48" t="str">
        <f t="shared" si="1"/>
        <v/>
      </c>
      <c r="O25" s="67" t="str">
        <f>IFERROR(IF(_xlfn.XLOOKUP($U25,'One Page'!$P:$P,'One Page'!M:M)="","",_xlfn.XLOOKUP($U25,'One Page'!$P:$P,'One Page'!M:M)),"")</f>
        <v/>
      </c>
      <c r="P25" s="148" t="str">
        <f>IFERROR(IF(_xlfn.XLOOKUP($U25,'One Page'!$P:$P,'One Page'!N:N)="","",_xlfn.XLOOKUP($U25,'One Page'!$P:$P,'One Page'!N:N)),"")</f>
        <v/>
      </c>
      <c r="Q25" s="141" t="str">
        <f>IFERROR(IF(_xlfn.XLOOKUP($U25,'One Page'!$P:$P,'One Page'!O:O)="","",_xlfn.XLOOKUP($U25,'One Page'!$P:$P,'One Page'!O:O)),"")</f>
        <v/>
      </c>
      <c r="R25" s="89" t="str">
        <f t="shared" si="2"/>
        <v/>
      </c>
      <c r="S25" s="49" t="str" cm="1">
        <f t="array" ref="S25">IF(Q25="","",INDEX(Rates!A:E,'Page 10'!Y25,'Page 10'!X25))</f>
        <v/>
      </c>
      <c r="T25" s="136" t="str">
        <f t="shared" si="0"/>
        <v/>
      </c>
      <c r="U25" s="92">
        <f t="shared" si="3"/>
        <v>148</v>
      </c>
      <c r="X25" s="11" t="e" cm="1">
        <f t="array" ref="X25">MATCH(INDEX(Rates!H:H,MATCH(T25,Rates!H:H,1)+1),Rates!H:H,0)-1</f>
        <v>#N/A</v>
      </c>
      <c r="Y25" s="11" t="e" cm="1">
        <f t="array" ref="Y25">MATCH(INDEX(Rates!A:A,MATCH('Page 10'!Q25,Rates!A:A,1)+1),Rates!A:A,0)</f>
        <v>#N/A</v>
      </c>
    </row>
    <row r="26" spans="1:25" s="11" customFormat="1" ht="21.95" customHeight="1">
      <c r="A26" s="46">
        <v>14</v>
      </c>
      <c r="B26" s="83" t="str">
        <f>IFERROR(IF(_xlfn.XLOOKUP($U26,'One Page'!$P:$P,'One Page'!A:A)="","",_xlfn.XLOOKUP($U26,'One Page'!$P:$P,'One Page'!A:A)),"")</f>
        <v/>
      </c>
      <c r="C26" s="84" t="str">
        <f>IFERROR(IF(_xlfn.XLOOKUP($U26,'One Page'!$P:$P,'One Page'!B:B)="","",_xlfn.XLOOKUP($U26,'One Page'!$P:$P,'One Page'!B:B)),"")</f>
        <v/>
      </c>
      <c r="D26" s="64" t="str">
        <f>IFERROR(IF(_xlfn.XLOOKUP($U26,'One Page'!$P:$P,'One Page'!C:C)="","",_xlfn.XLOOKUP($U26,'One Page'!$P:$P,'One Page'!C:C)),"")</f>
        <v/>
      </c>
      <c r="E26" s="68" t="str">
        <f>IFERROR(IF(_xlfn.XLOOKUP($U26,'One Page'!$P:$P,'One Page'!D:D)="","",_xlfn.XLOOKUP($U26,'One Page'!$P:$P,'One Page'!D:D)),"")</f>
        <v/>
      </c>
      <c r="F26" s="77" t="str">
        <f>IFERROR(IF(_xlfn.XLOOKUP($U26,'One Page'!$P:$P,'One Page'!E:E)="","",_xlfn.XLOOKUP($U26,'One Page'!$P:$P,'One Page'!E:E)),"")</f>
        <v/>
      </c>
      <c r="G26" s="77" t="str">
        <f>IFERROR(IF(_xlfn.XLOOKUP($U26,'One Page'!$P:$P,'One Page'!F:F)="","",_xlfn.XLOOKUP($U26,'One Page'!$P:$P,'One Page'!F:F)),"")</f>
        <v/>
      </c>
      <c r="H26" s="47" t="str">
        <f>IFERROR(IF(_xlfn.XLOOKUP($U26,'One Page'!$P:$P,'One Page'!G:G)="","",_xlfn.XLOOKUP($U26,'One Page'!$P:$P,'One Page'!G:G)),"")</f>
        <v/>
      </c>
      <c r="I26" s="47" t="str">
        <f>IFERROR(IF(_xlfn.XLOOKUP($U26,'One Page'!$P:$P,'One Page'!H:H)="","",_xlfn.XLOOKUP($U26,'One Page'!$P:$P,'One Page'!H:H)),"")</f>
        <v/>
      </c>
      <c r="J26" s="123" t="str">
        <f>IFERROR(IF(_xlfn.XLOOKUP($U26,'One Page'!$P:$P,'One Page'!I:I)="","",_xlfn.XLOOKUP($U26,'One Page'!$P:$P,'One Page'!I:I)),"")</f>
        <v/>
      </c>
      <c r="K26" s="47" t="str">
        <f>IFERROR(IF(_xlfn.XLOOKUP($U26,'One Page'!$P:$P,'One Page'!J:J)="","",_xlfn.XLOOKUP($U26,'One Page'!$P:$P,'One Page'!J:J)),"")</f>
        <v/>
      </c>
      <c r="L26" s="68" t="str">
        <f>IFERROR(IF(_xlfn.XLOOKUP($U26,'One Page'!$P:$P,'One Page'!K:K)="","",_xlfn.XLOOKUP($U26,'One Page'!$P:$P,'One Page'!K:K)),"")</f>
        <v/>
      </c>
      <c r="M26" s="68" t="str">
        <f>IFERROR(IF(_xlfn.XLOOKUP($U26,'One Page'!$P:$P,'One Page'!L:L)="","",_xlfn.XLOOKUP($U26,'One Page'!$P:$P,'One Page'!L:L)),"")</f>
        <v/>
      </c>
      <c r="N26" s="48" t="str">
        <f t="shared" si="1"/>
        <v/>
      </c>
      <c r="O26" s="68" t="str">
        <f>IFERROR(IF(_xlfn.XLOOKUP($U26,'One Page'!$P:$P,'One Page'!M:M)="","",_xlfn.XLOOKUP($U26,'One Page'!$P:$P,'One Page'!M:M)),"")</f>
        <v/>
      </c>
      <c r="P26" s="147" t="str">
        <f>IFERROR(IF(_xlfn.XLOOKUP($U26,'One Page'!$P:$P,'One Page'!N:N)="","",_xlfn.XLOOKUP($U26,'One Page'!$P:$P,'One Page'!N:N)),"")</f>
        <v/>
      </c>
      <c r="Q26" s="140" t="str">
        <f>IFERROR(IF(_xlfn.XLOOKUP($U26,'One Page'!$P:$P,'One Page'!O:O)="","",_xlfn.XLOOKUP($U26,'One Page'!$P:$P,'One Page'!O:O)),"")</f>
        <v/>
      </c>
      <c r="R26" s="89" t="str">
        <f t="shared" si="2"/>
        <v/>
      </c>
      <c r="S26" s="49" t="str" cm="1">
        <f t="array" ref="S26">IF(Q26="","",INDEX(Rates!A:E,'Page 10'!Y26,'Page 10'!X26))</f>
        <v/>
      </c>
      <c r="T26" s="136" t="str">
        <f t="shared" si="0"/>
        <v/>
      </c>
      <c r="U26" s="92">
        <f t="shared" si="3"/>
        <v>149</v>
      </c>
      <c r="X26" s="11" t="e" cm="1">
        <f t="array" ref="X26">MATCH(INDEX(Rates!H:H,MATCH(T26,Rates!H:H,1)+1),Rates!H:H,0)-1</f>
        <v>#N/A</v>
      </c>
      <c r="Y26" s="11" t="e" cm="1">
        <f t="array" ref="Y26">MATCH(INDEX(Rates!A:A,MATCH('Page 10'!Q26,Rates!A:A,1)+1),Rates!A:A,0)</f>
        <v>#N/A</v>
      </c>
    </row>
    <row r="27" spans="1:25" s="11" customFormat="1" ht="21.95" customHeight="1" thickBot="1">
      <c r="A27" s="52">
        <v>15</v>
      </c>
      <c r="B27" s="81" t="str">
        <f>IFERROR(IF(_xlfn.XLOOKUP($U27,'One Page'!$P:$P,'One Page'!A:A)="","",_xlfn.XLOOKUP($U27,'One Page'!$P:$P,'One Page'!A:A)),"")</f>
        <v/>
      </c>
      <c r="C27" s="82" t="str">
        <f>IFERROR(IF(_xlfn.XLOOKUP($U27,'One Page'!$P:$P,'One Page'!B:B)="","",_xlfn.XLOOKUP($U27,'One Page'!$P:$P,'One Page'!B:B)),"")</f>
        <v/>
      </c>
      <c r="D27" s="63" t="str">
        <f>IFERROR(IF(_xlfn.XLOOKUP($U27,'One Page'!$P:$P,'One Page'!C:C)="","",_xlfn.XLOOKUP($U27,'One Page'!$P:$P,'One Page'!C:C)),"")</f>
        <v/>
      </c>
      <c r="E27" s="66" t="str">
        <f>IFERROR(IF(_xlfn.XLOOKUP($U27,'One Page'!$P:$P,'One Page'!D:D)="","",_xlfn.XLOOKUP($U27,'One Page'!$P:$P,'One Page'!D:D)),"")</f>
        <v/>
      </c>
      <c r="F27" s="76" t="str">
        <f>IFERROR(IF(_xlfn.XLOOKUP($U27,'One Page'!$P:$P,'One Page'!E:E)="","",_xlfn.XLOOKUP($U27,'One Page'!$P:$P,'One Page'!E:E)),"")</f>
        <v/>
      </c>
      <c r="G27" s="76" t="str">
        <f>IFERROR(IF(_xlfn.XLOOKUP($U27,'One Page'!$P:$P,'One Page'!F:F)="","",_xlfn.XLOOKUP($U27,'One Page'!$P:$P,'One Page'!F:F)),"")</f>
        <v/>
      </c>
      <c r="H27" s="53" t="str">
        <f>IFERROR(IF(_xlfn.XLOOKUP($U27,'One Page'!$P:$P,'One Page'!G:G)="","",_xlfn.XLOOKUP($U27,'One Page'!$P:$P,'One Page'!G:G)),"")</f>
        <v/>
      </c>
      <c r="I27" s="53" t="str">
        <f>IFERROR(IF(_xlfn.XLOOKUP($U27,'One Page'!$P:$P,'One Page'!H:H)="","",_xlfn.XLOOKUP($U27,'One Page'!$P:$P,'One Page'!H:H)),"")</f>
        <v/>
      </c>
      <c r="J27" s="125" t="str">
        <f>IFERROR(IF(_xlfn.XLOOKUP($U27,'One Page'!$P:$P,'One Page'!I:I)="","",_xlfn.XLOOKUP($U27,'One Page'!$P:$P,'One Page'!I:I)),"")</f>
        <v/>
      </c>
      <c r="K27" s="53" t="str">
        <f>IFERROR(IF(_xlfn.XLOOKUP($U27,'One Page'!$P:$P,'One Page'!J:J)="","",_xlfn.XLOOKUP($U27,'One Page'!$P:$P,'One Page'!J:J)),"")</f>
        <v/>
      </c>
      <c r="L27" s="66" t="str">
        <f>IFERROR(IF(_xlfn.XLOOKUP($U27,'One Page'!$P:$P,'One Page'!K:K)="","",_xlfn.XLOOKUP($U27,'One Page'!$P:$P,'One Page'!K:K)),"")</f>
        <v/>
      </c>
      <c r="M27" s="66" t="str">
        <f>IFERROR(IF(_xlfn.XLOOKUP($U27,'One Page'!$P:$P,'One Page'!L:L)="","",_xlfn.XLOOKUP($U27,'One Page'!$P:$P,'One Page'!L:L)),"")</f>
        <v/>
      </c>
      <c r="N27" s="54" t="str">
        <f t="shared" si="1"/>
        <v/>
      </c>
      <c r="O27" s="66" t="str">
        <f>IFERROR(IF(_xlfn.XLOOKUP($U27,'One Page'!$P:$P,'One Page'!M:M)="","",_xlfn.XLOOKUP($U27,'One Page'!$P:$P,'One Page'!M:M)),"")</f>
        <v/>
      </c>
      <c r="P27" s="149" t="str">
        <f>IFERROR(IF(_xlfn.XLOOKUP($U27,'One Page'!$P:$P,'One Page'!N:N)="","",_xlfn.XLOOKUP($U27,'One Page'!$P:$P,'One Page'!N:N)),"")</f>
        <v/>
      </c>
      <c r="Q27" s="142" t="str">
        <f>IFERROR(IF(_xlfn.XLOOKUP($U27,'One Page'!$P:$P,'One Page'!O:O)="","",_xlfn.XLOOKUP($U27,'One Page'!$P:$P,'One Page'!O:O)),"")</f>
        <v/>
      </c>
      <c r="R27" s="91" t="str">
        <f t="shared" si="2"/>
        <v/>
      </c>
      <c r="S27" s="55" t="str" cm="1">
        <f t="array" ref="S27">IF(Q27="","",INDEX(Rates!A:E,'Page 10'!Y27,'Page 10'!X27))</f>
        <v/>
      </c>
      <c r="T27" s="136" t="str">
        <f t="shared" si="0"/>
        <v/>
      </c>
      <c r="U27" s="92">
        <f t="shared" si="3"/>
        <v>150</v>
      </c>
      <c r="X27" s="11" t="e" cm="1">
        <f t="array" ref="X27">MATCH(INDEX(Rates!H:H,MATCH(T27,Rates!H:H,1)+1),Rates!H:H,0)-1</f>
        <v>#N/A</v>
      </c>
      <c r="Y27" s="11" t="e" cm="1">
        <f t="array" ref="Y27">MATCH(INDEX(Rates!A:A,MATCH('Page 10'!Q27,Rates!A:A,1)+1),Rates!A:A,0)</f>
        <v>#N/A</v>
      </c>
    </row>
    <row r="28" spans="1:25" ht="19.149999999999999" customHeight="1" thickBot="1">
      <c r="A28" s="8" t="s">
        <v>3</v>
      </c>
      <c r="B28" s="9"/>
      <c r="C28" s="9"/>
      <c r="D28" s="5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4">
        <f>SUM(R13:R27)</f>
        <v>0</v>
      </c>
      <c r="S28" s="114">
        <f>SUM(S13:S27)</f>
        <v>0</v>
      </c>
      <c r="T28" s="60"/>
      <c r="U28" s="10"/>
    </row>
    <row r="29" spans="1:25">
      <c r="B29" s="8"/>
      <c r="C29"/>
      <c r="F29"/>
      <c r="G29"/>
      <c r="H29"/>
      <c r="I29"/>
      <c r="J29"/>
      <c r="K29"/>
      <c r="T29" s="60"/>
    </row>
    <row r="30" spans="1:25" s="27" customFormat="1" ht="17.25" customHeight="1">
      <c r="A30" s="175" t="s">
        <v>48</v>
      </c>
      <c r="B30" s="175"/>
      <c r="C30" s="175"/>
      <c r="D30" s="175"/>
      <c r="E30" s="24"/>
      <c r="F30" s="24"/>
      <c r="G30" s="24"/>
      <c r="H30" s="25"/>
      <c r="I30" s="25"/>
      <c r="J30" s="25"/>
      <c r="K30" s="26"/>
      <c r="O30" s="28"/>
      <c r="P30" s="28"/>
      <c r="T30" s="60"/>
    </row>
    <row r="31" spans="1:25" s="3" customFormat="1" ht="15">
      <c r="A31" s="138" t="s">
        <v>33</v>
      </c>
      <c r="B31" s="137"/>
      <c r="C31" s="13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9"/>
      <c r="P31" s="29"/>
      <c r="T31" s="60"/>
    </row>
    <row r="32" spans="1:25" s="3" customFormat="1" ht="15">
      <c r="A32" s="30" t="s">
        <v>31</v>
      </c>
      <c r="B32" s="30"/>
      <c r="C32" s="3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9"/>
      <c r="P32" s="29"/>
      <c r="T32" s="60"/>
    </row>
    <row r="33" spans="1:20" s="3" customFormat="1" ht="15">
      <c r="A33" s="30" t="s">
        <v>72</v>
      </c>
      <c r="B33" s="30"/>
      <c r="C33" s="3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9"/>
      <c r="P33" s="29"/>
      <c r="T33" s="60"/>
    </row>
    <row r="34" spans="1:20" s="3" customFormat="1" ht="19.5" customHeight="1">
      <c r="A34" s="176" t="s">
        <v>73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T34" s="60"/>
    </row>
    <row r="35" spans="1:20" s="3" customFormat="1" ht="15">
      <c r="A35" s="30" t="s">
        <v>15</v>
      </c>
      <c r="B35" s="33"/>
      <c r="C35" s="3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9"/>
      <c r="P35" s="29"/>
      <c r="T35" s="60"/>
    </row>
    <row r="36" spans="1:20" s="3" customFormat="1" ht="15">
      <c r="A36" s="31" t="s">
        <v>74</v>
      </c>
      <c r="B36" s="3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9"/>
      <c r="P36" s="29"/>
      <c r="T36" s="60"/>
    </row>
    <row r="37" spans="1:20" s="3" customFormat="1" ht="15">
      <c r="A37" s="30" t="s">
        <v>13</v>
      </c>
      <c r="B37" s="33"/>
      <c r="C37" s="3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9"/>
      <c r="P37" s="29"/>
      <c r="T37" s="60"/>
    </row>
    <row r="38" spans="1:20" s="3" customFormat="1" ht="15">
      <c r="A38" s="30"/>
      <c r="B38" s="33"/>
      <c r="C38" s="33"/>
      <c r="D38" s="5"/>
      <c r="E38" s="5"/>
      <c r="F38" s="5"/>
      <c r="G38" s="5"/>
      <c r="H38" s="5"/>
      <c r="I38" s="5"/>
      <c r="J38" s="4"/>
      <c r="K38" s="4"/>
      <c r="L38" s="4"/>
      <c r="M38" s="4"/>
      <c r="N38" s="4"/>
      <c r="O38" s="29"/>
      <c r="P38" s="29"/>
    </row>
    <row r="39" spans="1:20" s="3" customFormat="1" ht="15">
      <c r="A39" s="32" t="s">
        <v>32</v>
      </c>
      <c r="B39" s="33"/>
      <c r="C39" s="33"/>
      <c r="D39" s="7"/>
      <c r="E39" s="7"/>
      <c r="F39" s="7"/>
      <c r="G39" s="7"/>
      <c r="H39"/>
      <c r="I39"/>
      <c r="J39" s="4"/>
      <c r="K39" s="4"/>
      <c r="L39" s="4"/>
      <c r="M39" s="4"/>
      <c r="N39" s="4"/>
      <c r="O39" s="29"/>
      <c r="P39" s="29"/>
    </row>
    <row r="40" spans="1:20" s="1" customFormat="1" ht="15">
      <c r="A40" s="30" t="s">
        <v>25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8"/>
      <c r="P40" s="18"/>
    </row>
    <row r="41" spans="1:20" ht="15">
      <c r="A41" s="33" t="s">
        <v>49</v>
      </c>
      <c r="B41" s="34"/>
      <c r="C41" s="34"/>
      <c r="F41" s="7"/>
      <c r="H41"/>
      <c r="I41"/>
      <c r="J41"/>
      <c r="K41"/>
      <c r="O41" s="13"/>
      <c r="P41" s="13"/>
    </row>
    <row r="42" spans="1:20" ht="14.25">
      <c r="A42" s="30"/>
      <c r="B42" s="34"/>
      <c r="C42" s="34"/>
      <c r="F42" s="7"/>
      <c r="H42"/>
      <c r="I42"/>
      <c r="J42"/>
      <c r="K42"/>
      <c r="O42" s="13"/>
      <c r="P42" s="13"/>
    </row>
    <row r="43" spans="1:20" ht="14.25">
      <c r="A43" s="30"/>
      <c r="B43" s="36"/>
      <c r="C43" s="31"/>
      <c r="F43" s="7"/>
      <c r="H43"/>
      <c r="I43"/>
      <c r="J43"/>
      <c r="K43"/>
      <c r="O43" s="13"/>
      <c r="P43" s="13"/>
    </row>
    <row r="44" spans="1:20">
      <c r="A44" s="35" t="s">
        <v>75</v>
      </c>
      <c r="B44" s="7"/>
      <c r="F44" s="7"/>
      <c r="H44"/>
      <c r="I44"/>
      <c r="J44"/>
      <c r="K44"/>
      <c r="O44" s="13"/>
      <c r="P44" s="13"/>
    </row>
    <row r="45" spans="1:20">
      <c r="A45" s="31" t="s">
        <v>71</v>
      </c>
      <c r="B45" s="7"/>
      <c r="F45" s="7"/>
      <c r="H45"/>
      <c r="I45"/>
      <c r="J45"/>
      <c r="K45"/>
      <c r="O45" s="13"/>
      <c r="P45" s="13"/>
    </row>
  </sheetData>
  <sheetProtection selectLockedCells="1"/>
  <protectedRanges>
    <protectedRange sqref="C3 I4" name="Range1_1"/>
    <protectedRange sqref="B7 D8 C9 L8:L9 K7" name="Range1"/>
  </protectedRanges>
  <mergeCells count="24">
    <mergeCell ref="J9:N9"/>
    <mergeCell ref="A1:S1"/>
    <mergeCell ref="A2:J2"/>
    <mergeCell ref="K2:M2"/>
    <mergeCell ref="A4:G4"/>
    <mergeCell ref="A5:G5"/>
    <mergeCell ref="N2:O2"/>
    <mergeCell ref="Q2:S2"/>
    <mergeCell ref="A34:P34"/>
    <mergeCell ref="A6:S6"/>
    <mergeCell ref="A7:E7"/>
    <mergeCell ref="F7:H7"/>
    <mergeCell ref="J7:N7"/>
    <mergeCell ref="A8:E8"/>
    <mergeCell ref="F8:H8"/>
    <mergeCell ref="O7:P7"/>
    <mergeCell ref="O8:P8"/>
    <mergeCell ref="Q8:R8"/>
    <mergeCell ref="O9:P9"/>
    <mergeCell ref="Q9:R9"/>
    <mergeCell ref="A30:D30"/>
    <mergeCell ref="J8:N8"/>
    <mergeCell ref="A9:E9"/>
    <mergeCell ref="F9:H9"/>
  </mergeCells>
  <phoneticPr fontId="0" type="noConversion"/>
  <printOptions horizontalCentered="1"/>
  <pageMargins left="0.3" right="0.3" top="0.3" bottom="0.4" header="0.3" footer="0.3"/>
  <pageSetup scale="53" orientation="landscape" horizontalDpi="300" verticalDpi="300" r:id="rId1"/>
  <headerFooter alignWithMargins="0">
    <oddFooter>Page 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K151"/>
  <sheetViews>
    <sheetView zoomScale="130" zoomScaleNormal="130" workbookViewId="0">
      <selection activeCell="B24" sqref="B24"/>
    </sheetView>
  </sheetViews>
  <sheetFormatPr defaultRowHeight="12.75"/>
  <cols>
    <col min="1" max="1" width="11.28515625" style="157" bestFit="1" customWidth="1"/>
    <col min="2" max="2" width="19.7109375" bestFit="1" customWidth="1"/>
    <col min="3" max="7" width="9.140625" customWidth="1"/>
    <col min="8" max="8" width="14.28515625" hidden="1" customWidth="1"/>
    <col min="9" max="9" width="9.140625" hidden="1" customWidth="1"/>
    <col min="10" max="10" width="9.140625" customWidth="1"/>
    <col min="36" max="37" width="9.140625" style="173" hidden="1" customWidth="1"/>
  </cols>
  <sheetData>
    <row r="1" spans="1:37" ht="15">
      <c r="B1" s="156" t="s">
        <v>111</v>
      </c>
      <c r="AJ1" s="173" t="s">
        <v>118</v>
      </c>
      <c r="AK1" s="174" t="s">
        <v>121</v>
      </c>
    </row>
    <row r="2" spans="1:37" ht="15">
      <c r="A2" s="157">
        <v>-1</v>
      </c>
      <c r="B2" s="155" t="s">
        <v>107</v>
      </c>
      <c r="C2" s="155" t="s">
        <v>108</v>
      </c>
      <c r="D2" s="155" t="s">
        <v>109</v>
      </c>
      <c r="E2" s="155" t="s">
        <v>110</v>
      </c>
      <c r="H2" s="145" t="s">
        <v>77</v>
      </c>
      <c r="I2" s="145" t="s">
        <v>78</v>
      </c>
      <c r="AJ2" s="173">
        <v>1</v>
      </c>
      <c r="AK2" s="173" t="str">
        <f>'Page 1'!S13</f>
        <v/>
      </c>
    </row>
    <row r="3" spans="1:37" ht="13.5" thickBot="1">
      <c r="A3" s="157">
        <v>1E-4</v>
      </c>
      <c r="B3" s="151">
        <v>0</v>
      </c>
      <c r="C3" s="151">
        <v>35</v>
      </c>
      <c r="D3" s="151">
        <v>50</v>
      </c>
      <c r="E3" s="151">
        <v>70</v>
      </c>
      <c r="H3">
        <v>0</v>
      </c>
      <c r="AJ3" s="173">
        <f>AJ2+1</f>
        <v>2</v>
      </c>
      <c r="AK3" s="173" t="str">
        <f>'Page 1'!S14</f>
        <v/>
      </c>
    </row>
    <row r="4" spans="1:37" ht="15.75" thickBot="1">
      <c r="A4" s="158">
        <v>250.01</v>
      </c>
      <c r="B4" s="152" t="s">
        <v>84</v>
      </c>
      <c r="C4" s="153">
        <v>42</v>
      </c>
      <c r="D4" s="153">
        <v>59</v>
      </c>
      <c r="E4" s="153">
        <v>84</v>
      </c>
      <c r="H4">
        <v>59.000010000000003</v>
      </c>
      <c r="I4" s="143" t="s">
        <v>108</v>
      </c>
      <c r="AJ4" s="173">
        <f t="shared" ref="AJ4:AJ67" si="0">AJ3+1</f>
        <v>3</v>
      </c>
      <c r="AK4" s="173" t="str">
        <f>'Page 1'!S15</f>
        <v/>
      </c>
    </row>
    <row r="5" spans="1:37" ht="15.75" thickBot="1">
      <c r="A5" s="158">
        <v>500.01</v>
      </c>
      <c r="B5" s="154" t="s">
        <v>85</v>
      </c>
      <c r="C5" s="151">
        <v>51</v>
      </c>
      <c r="D5" s="151">
        <v>71</v>
      </c>
      <c r="E5" s="151">
        <v>104</v>
      </c>
      <c r="H5">
        <v>74.000010000000003</v>
      </c>
      <c r="I5" s="143" t="s">
        <v>112</v>
      </c>
      <c r="AJ5" s="173">
        <f t="shared" si="0"/>
        <v>4</v>
      </c>
      <c r="AK5" s="173" t="str">
        <f>'Page 1'!S16</f>
        <v/>
      </c>
    </row>
    <row r="6" spans="1:37" ht="15.75" thickBot="1">
      <c r="A6" s="158">
        <v>1000.01</v>
      </c>
      <c r="B6" s="152" t="s">
        <v>86</v>
      </c>
      <c r="C6" s="153">
        <v>75</v>
      </c>
      <c r="D6" s="153">
        <v>105</v>
      </c>
      <c r="E6" s="153">
        <v>159</v>
      </c>
      <c r="H6">
        <v>110</v>
      </c>
      <c r="I6" s="143" t="s">
        <v>110</v>
      </c>
      <c r="AJ6" s="173">
        <f t="shared" si="0"/>
        <v>5</v>
      </c>
      <c r="AK6" s="173" t="str">
        <f>'Page 1'!S17</f>
        <v/>
      </c>
    </row>
    <row r="7" spans="1:37" ht="15.75" thickBot="1">
      <c r="A7" s="158">
        <v>1500.01</v>
      </c>
      <c r="B7" s="154" t="s">
        <v>87</v>
      </c>
      <c r="C7" s="151">
        <v>93</v>
      </c>
      <c r="D7" s="151">
        <v>128</v>
      </c>
      <c r="E7" s="151">
        <v>195</v>
      </c>
      <c r="I7" s="144"/>
      <c r="AJ7" s="173">
        <f t="shared" si="0"/>
        <v>6</v>
      </c>
      <c r="AK7" s="173" t="str">
        <f>'Page 1'!S18</f>
        <v/>
      </c>
    </row>
    <row r="8" spans="1:37">
      <c r="A8" s="158">
        <v>2000.01</v>
      </c>
      <c r="B8" s="152" t="s">
        <v>88</v>
      </c>
      <c r="C8" s="153">
        <v>121</v>
      </c>
      <c r="D8" s="153">
        <v>145</v>
      </c>
      <c r="E8" s="153">
        <v>221</v>
      </c>
      <c r="AJ8" s="173">
        <f t="shared" si="0"/>
        <v>7</v>
      </c>
      <c r="AK8" s="173" t="str">
        <f>'Page 1'!S19</f>
        <v/>
      </c>
    </row>
    <row r="9" spans="1:37">
      <c r="A9" s="158">
        <v>2500.0100000000002</v>
      </c>
      <c r="B9" s="154" t="s">
        <v>89</v>
      </c>
      <c r="C9" s="151">
        <v>155</v>
      </c>
      <c r="D9" s="151">
        <v>187</v>
      </c>
      <c r="E9" s="151">
        <v>284</v>
      </c>
      <c r="AJ9" s="173">
        <f t="shared" si="0"/>
        <v>8</v>
      </c>
      <c r="AK9" s="173" t="str">
        <f>'Page 1'!S20</f>
        <v/>
      </c>
    </row>
    <row r="10" spans="1:37">
      <c r="A10" s="158">
        <v>3000.01</v>
      </c>
      <c r="B10" s="152" t="s">
        <v>90</v>
      </c>
      <c r="C10" s="153">
        <v>190</v>
      </c>
      <c r="D10" s="153">
        <v>228</v>
      </c>
      <c r="E10" s="153">
        <v>347</v>
      </c>
      <c r="AJ10" s="173">
        <f t="shared" si="0"/>
        <v>9</v>
      </c>
      <c r="AK10" s="173" t="str">
        <f>'Page 1'!S21</f>
        <v/>
      </c>
    </row>
    <row r="11" spans="1:37">
      <c r="A11" s="158">
        <v>3500.01</v>
      </c>
      <c r="B11" s="154" t="s">
        <v>91</v>
      </c>
      <c r="C11" s="151">
        <v>224</v>
      </c>
      <c r="D11" s="151">
        <v>270</v>
      </c>
      <c r="E11" s="151">
        <v>410</v>
      </c>
      <c r="AJ11" s="173">
        <f t="shared" si="0"/>
        <v>10</v>
      </c>
      <c r="AK11" s="173" t="str">
        <f>'Page 1'!S22</f>
        <v/>
      </c>
    </row>
    <row r="12" spans="1:37">
      <c r="A12" s="158">
        <v>4000.01</v>
      </c>
      <c r="B12" s="152" t="s">
        <v>92</v>
      </c>
      <c r="C12" s="153">
        <v>259</v>
      </c>
      <c r="D12" s="153">
        <v>311</v>
      </c>
      <c r="E12" s="153">
        <v>473</v>
      </c>
      <c r="AJ12" s="173">
        <f t="shared" si="0"/>
        <v>11</v>
      </c>
      <c r="AK12" s="173" t="str">
        <f>'Page 1'!S23</f>
        <v/>
      </c>
    </row>
    <row r="13" spans="1:37">
      <c r="A13" s="158">
        <v>4500.01</v>
      </c>
      <c r="B13" s="154" t="s">
        <v>93</v>
      </c>
      <c r="C13" s="151">
        <v>293</v>
      </c>
      <c r="D13" s="151">
        <v>353</v>
      </c>
      <c r="E13" s="151">
        <v>536</v>
      </c>
      <c r="AJ13" s="173">
        <f t="shared" si="0"/>
        <v>12</v>
      </c>
      <c r="AK13" s="173" t="str">
        <f>'Page 1'!S24</f>
        <v/>
      </c>
    </row>
    <row r="14" spans="1:37">
      <c r="A14" s="158">
        <v>5000.01</v>
      </c>
      <c r="B14" s="152" t="s">
        <v>94</v>
      </c>
      <c r="C14" s="153">
        <v>328</v>
      </c>
      <c r="D14" s="153">
        <v>394</v>
      </c>
      <c r="E14" s="153">
        <v>599</v>
      </c>
      <c r="AJ14" s="173">
        <f t="shared" si="0"/>
        <v>13</v>
      </c>
      <c r="AK14" s="173" t="str">
        <f>'Page 1'!S25</f>
        <v/>
      </c>
    </row>
    <row r="15" spans="1:37">
      <c r="A15" s="158">
        <v>5500.01</v>
      </c>
      <c r="B15" s="154" t="s">
        <v>95</v>
      </c>
      <c r="C15" s="151">
        <v>362</v>
      </c>
      <c r="D15" s="151">
        <v>436</v>
      </c>
      <c r="E15" s="151">
        <v>662</v>
      </c>
      <c r="AJ15" s="173">
        <f t="shared" si="0"/>
        <v>14</v>
      </c>
      <c r="AK15" s="173" t="str">
        <f>'Page 1'!S26</f>
        <v/>
      </c>
    </row>
    <row r="16" spans="1:37" ht="15.75" customHeight="1">
      <c r="A16" s="158">
        <v>6000.01</v>
      </c>
      <c r="B16" s="152" t="s">
        <v>96</v>
      </c>
      <c r="C16" s="153">
        <v>397</v>
      </c>
      <c r="D16" s="153">
        <v>477</v>
      </c>
      <c r="E16" s="153">
        <v>725</v>
      </c>
      <c r="AJ16" s="173">
        <f t="shared" si="0"/>
        <v>15</v>
      </c>
      <c r="AK16" s="173" t="str">
        <f>'Page 1'!S27</f>
        <v/>
      </c>
    </row>
    <row r="17" spans="1:37">
      <c r="A17" s="157">
        <v>6500.01</v>
      </c>
      <c r="B17" s="154" t="s">
        <v>97</v>
      </c>
      <c r="C17" s="151">
        <v>431</v>
      </c>
      <c r="D17" s="151">
        <v>519</v>
      </c>
      <c r="E17" s="151">
        <v>788</v>
      </c>
      <c r="AJ17" s="173">
        <f t="shared" si="0"/>
        <v>16</v>
      </c>
      <c r="AK17" s="173" t="str">
        <f>'Page 2'!S13</f>
        <v/>
      </c>
    </row>
    <row r="18" spans="1:37">
      <c r="A18" s="157">
        <v>7000.01</v>
      </c>
      <c r="B18" s="152" t="s">
        <v>98</v>
      </c>
      <c r="C18" s="153">
        <v>466</v>
      </c>
      <c r="D18" s="153">
        <v>560</v>
      </c>
      <c r="E18" s="153">
        <v>851</v>
      </c>
      <c r="AJ18" s="173">
        <f t="shared" si="0"/>
        <v>17</v>
      </c>
      <c r="AK18" s="173" t="str">
        <f>'Page 2'!S14</f>
        <v/>
      </c>
    </row>
    <row r="19" spans="1:37">
      <c r="A19" s="157">
        <v>8000.01</v>
      </c>
      <c r="B19" s="154" t="s">
        <v>99</v>
      </c>
      <c r="C19" s="151">
        <v>518</v>
      </c>
      <c r="D19" s="151">
        <v>623</v>
      </c>
      <c r="E19" s="151">
        <v>945</v>
      </c>
      <c r="AJ19" s="173">
        <f t="shared" si="0"/>
        <v>18</v>
      </c>
      <c r="AK19" s="173" t="str">
        <f>'Page 2'!S15</f>
        <v/>
      </c>
    </row>
    <row r="20" spans="1:37">
      <c r="A20" s="157">
        <v>9000.01</v>
      </c>
      <c r="B20" s="152" t="s">
        <v>100</v>
      </c>
      <c r="C20" s="153">
        <v>587</v>
      </c>
      <c r="D20" s="153">
        <v>706</v>
      </c>
      <c r="E20" s="153">
        <v>1071</v>
      </c>
      <c r="AJ20" s="173">
        <f t="shared" si="0"/>
        <v>19</v>
      </c>
      <c r="AK20" s="173" t="str">
        <f>'Page 2'!S16</f>
        <v/>
      </c>
    </row>
    <row r="21" spans="1:37">
      <c r="A21" s="157">
        <v>10000.01</v>
      </c>
      <c r="B21" s="154" t="s">
        <v>101</v>
      </c>
      <c r="C21" s="151">
        <v>656</v>
      </c>
      <c r="D21" s="151">
        <v>789</v>
      </c>
      <c r="E21" s="151">
        <v>1197</v>
      </c>
      <c r="AJ21" s="173">
        <f t="shared" si="0"/>
        <v>20</v>
      </c>
      <c r="AK21" s="173" t="str">
        <f>'Page 2'!S17</f>
        <v/>
      </c>
    </row>
    <row r="22" spans="1:37">
      <c r="A22" s="157">
        <v>11000.01</v>
      </c>
      <c r="B22" s="152" t="s">
        <v>102</v>
      </c>
      <c r="C22" s="153">
        <v>725</v>
      </c>
      <c r="D22" s="153">
        <v>872</v>
      </c>
      <c r="E22" s="153">
        <v>1323</v>
      </c>
      <c r="AJ22" s="173">
        <f t="shared" si="0"/>
        <v>21</v>
      </c>
      <c r="AK22" s="173" t="str">
        <f>'Page 2'!S18</f>
        <v/>
      </c>
    </row>
    <row r="23" spans="1:37" s="150" customFormat="1">
      <c r="A23" s="157">
        <v>12000.01</v>
      </c>
      <c r="B23" s="154" t="s">
        <v>103</v>
      </c>
      <c r="C23" s="151">
        <v>794</v>
      </c>
      <c r="D23" s="151">
        <v>955</v>
      </c>
      <c r="E23" s="151">
        <v>1449</v>
      </c>
      <c r="AJ23" s="173">
        <f t="shared" si="0"/>
        <v>22</v>
      </c>
      <c r="AK23" s="173" t="str">
        <f>'Page 2'!S19</f>
        <v/>
      </c>
    </row>
    <row r="24" spans="1:37">
      <c r="A24" s="157">
        <v>13000.01</v>
      </c>
      <c r="B24" s="152" t="s">
        <v>104</v>
      </c>
      <c r="C24" s="153">
        <v>863</v>
      </c>
      <c r="D24" s="153">
        <v>1038</v>
      </c>
      <c r="E24" s="153">
        <v>1575</v>
      </c>
      <c r="AJ24" s="173">
        <f t="shared" si="0"/>
        <v>23</v>
      </c>
      <c r="AK24" s="173" t="str">
        <f>'Page 2'!S20</f>
        <v/>
      </c>
    </row>
    <row r="25" spans="1:37">
      <c r="A25" s="157">
        <v>14000.01</v>
      </c>
      <c r="B25" s="154" t="s">
        <v>105</v>
      </c>
      <c r="C25" s="151">
        <v>932</v>
      </c>
      <c r="D25" s="151">
        <v>1121</v>
      </c>
      <c r="E25" s="151">
        <v>1701</v>
      </c>
      <c r="AJ25" s="173">
        <f t="shared" si="0"/>
        <v>24</v>
      </c>
      <c r="AK25" s="173" t="str">
        <f>'Page 2'!S21</f>
        <v/>
      </c>
    </row>
    <row r="26" spans="1:37">
      <c r="A26" s="157">
        <v>15000.01</v>
      </c>
      <c r="B26" s="152" t="s">
        <v>106</v>
      </c>
      <c r="C26" s="153">
        <v>1001</v>
      </c>
      <c r="D26" s="153">
        <v>1204</v>
      </c>
      <c r="E26" s="153">
        <v>1827</v>
      </c>
      <c r="AJ26" s="173">
        <f t="shared" si="0"/>
        <v>25</v>
      </c>
      <c r="AK26" s="173" t="str">
        <f>'Page 2'!S22</f>
        <v/>
      </c>
    </row>
    <row r="27" spans="1:37">
      <c r="AJ27" s="173">
        <f t="shared" si="0"/>
        <v>26</v>
      </c>
      <c r="AK27" s="173" t="str">
        <f>'Page 2'!S23</f>
        <v/>
      </c>
    </row>
    <row r="28" spans="1:37">
      <c r="AJ28" s="173">
        <f t="shared" si="0"/>
        <v>27</v>
      </c>
      <c r="AK28" s="173" t="str">
        <f>'Page 2'!S24</f>
        <v/>
      </c>
    </row>
    <row r="29" spans="1:37">
      <c r="AJ29" s="173">
        <f t="shared" si="0"/>
        <v>28</v>
      </c>
      <c r="AK29" s="173" t="str">
        <f>'Page 2'!S25</f>
        <v/>
      </c>
    </row>
    <row r="30" spans="1:37">
      <c r="AJ30" s="173">
        <f t="shared" si="0"/>
        <v>29</v>
      </c>
      <c r="AK30" s="173" t="str">
        <f>'Page 2'!S26</f>
        <v/>
      </c>
    </row>
    <row r="31" spans="1:37">
      <c r="AJ31" s="173">
        <f t="shared" si="0"/>
        <v>30</v>
      </c>
      <c r="AK31" s="173" t="str">
        <f>'Page 2'!S27</f>
        <v/>
      </c>
    </row>
    <row r="32" spans="1:37">
      <c r="AJ32" s="173">
        <f t="shared" si="0"/>
        <v>31</v>
      </c>
      <c r="AK32" s="173" t="str">
        <f>'Page 3'!S13</f>
        <v/>
      </c>
    </row>
    <row r="33" spans="36:37">
      <c r="AJ33" s="173">
        <f t="shared" si="0"/>
        <v>32</v>
      </c>
      <c r="AK33" s="173" t="str">
        <f>'Page 3'!S14</f>
        <v/>
      </c>
    </row>
    <row r="34" spans="36:37">
      <c r="AJ34" s="173">
        <f t="shared" si="0"/>
        <v>33</v>
      </c>
      <c r="AK34" s="173" t="str">
        <f>'Page 3'!S15</f>
        <v/>
      </c>
    </row>
    <row r="35" spans="36:37">
      <c r="AJ35" s="173">
        <f t="shared" si="0"/>
        <v>34</v>
      </c>
      <c r="AK35" s="173" t="str">
        <f>'Page 3'!S16</f>
        <v/>
      </c>
    </row>
    <row r="36" spans="36:37">
      <c r="AJ36" s="173">
        <f t="shared" si="0"/>
        <v>35</v>
      </c>
      <c r="AK36" s="173" t="str">
        <f>'Page 3'!S17</f>
        <v/>
      </c>
    </row>
    <row r="37" spans="36:37">
      <c r="AJ37" s="173">
        <f t="shared" si="0"/>
        <v>36</v>
      </c>
      <c r="AK37" s="173" t="str">
        <f>'Page 3'!S18</f>
        <v/>
      </c>
    </row>
    <row r="38" spans="36:37">
      <c r="AJ38" s="173">
        <f t="shared" si="0"/>
        <v>37</v>
      </c>
      <c r="AK38" s="173" t="str">
        <f>'Page 3'!S19</f>
        <v/>
      </c>
    </row>
    <row r="39" spans="36:37">
      <c r="AJ39" s="173">
        <f t="shared" si="0"/>
        <v>38</v>
      </c>
      <c r="AK39" s="173" t="str">
        <f>'Page 3'!S20</f>
        <v/>
      </c>
    </row>
    <row r="40" spans="36:37">
      <c r="AJ40" s="173">
        <f t="shared" si="0"/>
        <v>39</v>
      </c>
      <c r="AK40" s="173" t="str">
        <f>'Page 3'!S21</f>
        <v/>
      </c>
    </row>
    <row r="41" spans="36:37">
      <c r="AJ41" s="173">
        <f t="shared" si="0"/>
        <v>40</v>
      </c>
      <c r="AK41" s="173" t="str">
        <f>'Page 3'!S22</f>
        <v/>
      </c>
    </row>
    <row r="42" spans="36:37">
      <c r="AJ42" s="173">
        <f t="shared" si="0"/>
        <v>41</v>
      </c>
      <c r="AK42" s="173" t="str">
        <f>'Page 3'!S23</f>
        <v/>
      </c>
    </row>
    <row r="43" spans="36:37">
      <c r="AJ43" s="173">
        <f t="shared" si="0"/>
        <v>42</v>
      </c>
      <c r="AK43" s="173" t="str">
        <f>'Page 3'!S24</f>
        <v/>
      </c>
    </row>
    <row r="44" spans="36:37">
      <c r="AJ44" s="173">
        <f t="shared" si="0"/>
        <v>43</v>
      </c>
      <c r="AK44" s="173" t="str">
        <f>'Page 3'!S25</f>
        <v/>
      </c>
    </row>
    <row r="45" spans="36:37">
      <c r="AJ45" s="173">
        <f t="shared" si="0"/>
        <v>44</v>
      </c>
      <c r="AK45" s="173" t="str">
        <f>'Page 3'!S26</f>
        <v/>
      </c>
    </row>
    <row r="46" spans="36:37">
      <c r="AJ46" s="173">
        <f t="shared" si="0"/>
        <v>45</v>
      </c>
      <c r="AK46" s="173" t="str">
        <f>'Page 3'!S27</f>
        <v/>
      </c>
    </row>
    <row r="47" spans="36:37">
      <c r="AJ47" s="173">
        <f t="shared" si="0"/>
        <v>46</v>
      </c>
      <c r="AK47" s="173" t="str">
        <f>'Page 4'!S13</f>
        <v/>
      </c>
    </row>
    <row r="48" spans="36:37">
      <c r="AJ48" s="173">
        <f t="shared" si="0"/>
        <v>47</v>
      </c>
      <c r="AK48" s="173" t="str">
        <f>'Page 4'!S14</f>
        <v/>
      </c>
    </row>
    <row r="49" spans="36:37">
      <c r="AJ49" s="173">
        <f t="shared" si="0"/>
        <v>48</v>
      </c>
      <c r="AK49" s="173" t="str">
        <f>'Page 4'!S15</f>
        <v/>
      </c>
    </row>
    <row r="50" spans="36:37">
      <c r="AJ50" s="173">
        <f t="shared" si="0"/>
        <v>49</v>
      </c>
      <c r="AK50" s="173" t="str">
        <f>'Page 4'!S16</f>
        <v/>
      </c>
    </row>
    <row r="51" spans="36:37">
      <c r="AJ51" s="173">
        <f t="shared" si="0"/>
        <v>50</v>
      </c>
      <c r="AK51" s="173" t="str">
        <f>'Page 4'!S17</f>
        <v/>
      </c>
    </row>
    <row r="52" spans="36:37">
      <c r="AJ52" s="173">
        <f t="shared" si="0"/>
        <v>51</v>
      </c>
      <c r="AK52" s="173" t="str">
        <f>'Page 4'!S18</f>
        <v/>
      </c>
    </row>
    <row r="53" spans="36:37">
      <c r="AJ53" s="173">
        <f t="shared" si="0"/>
        <v>52</v>
      </c>
      <c r="AK53" s="173" t="str">
        <f>'Page 4'!S19</f>
        <v/>
      </c>
    </row>
    <row r="54" spans="36:37">
      <c r="AJ54" s="173">
        <f t="shared" si="0"/>
        <v>53</v>
      </c>
      <c r="AK54" s="173" t="str">
        <f>'Page 4'!S20</f>
        <v/>
      </c>
    </row>
    <row r="55" spans="36:37">
      <c r="AJ55" s="173">
        <f t="shared" si="0"/>
        <v>54</v>
      </c>
      <c r="AK55" s="173" t="str">
        <f>'Page 4'!S21</f>
        <v/>
      </c>
    </row>
    <row r="56" spans="36:37">
      <c r="AJ56" s="173">
        <f t="shared" si="0"/>
        <v>55</v>
      </c>
      <c r="AK56" s="173" t="str">
        <f>'Page 4'!S22</f>
        <v/>
      </c>
    </row>
    <row r="57" spans="36:37">
      <c r="AJ57" s="173">
        <f t="shared" si="0"/>
        <v>56</v>
      </c>
      <c r="AK57" s="173" t="str">
        <f>'Page 4'!S23</f>
        <v/>
      </c>
    </row>
    <row r="58" spans="36:37">
      <c r="AJ58" s="173">
        <f t="shared" si="0"/>
        <v>57</v>
      </c>
      <c r="AK58" s="173" t="str">
        <f>'Page 4'!S24</f>
        <v/>
      </c>
    </row>
    <row r="59" spans="36:37">
      <c r="AJ59" s="173">
        <f t="shared" si="0"/>
        <v>58</v>
      </c>
      <c r="AK59" s="173" t="str">
        <f>'Page 4'!S25</f>
        <v/>
      </c>
    </row>
    <row r="60" spans="36:37">
      <c r="AJ60" s="173">
        <f t="shared" si="0"/>
        <v>59</v>
      </c>
      <c r="AK60" s="173" t="str">
        <f>'Page 4'!S26</f>
        <v/>
      </c>
    </row>
    <row r="61" spans="36:37">
      <c r="AJ61" s="173">
        <f t="shared" si="0"/>
        <v>60</v>
      </c>
      <c r="AK61" s="173" t="str">
        <f>'Page 4'!S27</f>
        <v/>
      </c>
    </row>
    <row r="62" spans="36:37">
      <c r="AJ62" s="173">
        <f t="shared" si="0"/>
        <v>61</v>
      </c>
      <c r="AK62" s="173" t="str">
        <f>'Page 5'!S13</f>
        <v/>
      </c>
    </row>
    <row r="63" spans="36:37">
      <c r="AJ63" s="173">
        <f t="shared" si="0"/>
        <v>62</v>
      </c>
      <c r="AK63" s="173" t="str">
        <f>'Page 5'!S14</f>
        <v/>
      </c>
    </row>
    <row r="64" spans="36:37">
      <c r="AJ64" s="173">
        <f t="shared" si="0"/>
        <v>63</v>
      </c>
      <c r="AK64" s="173" t="str">
        <f>'Page 5'!S15</f>
        <v/>
      </c>
    </row>
    <row r="65" spans="36:37">
      <c r="AJ65" s="173">
        <f t="shared" si="0"/>
        <v>64</v>
      </c>
      <c r="AK65" s="173" t="str">
        <f>'Page 5'!S16</f>
        <v/>
      </c>
    </row>
    <row r="66" spans="36:37">
      <c r="AJ66" s="173">
        <f t="shared" si="0"/>
        <v>65</v>
      </c>
      <c r="AK66" s="173" t="str">
        <f>'Page 5'!S17</f>
        <v/>
      </c>
    </row>
    <row r="67" spans="36:37">
      <c r="AJ67" s="173">
        <f t="shared" si="0"/>
        <v>66</v>
      </c>
      <c r="AK67" s="173" t="str">
        <f>'Page 5'!S18</f>
        <v/>
      </c>
    </row>
    <row r="68" spans="36:37">
      <c r="AJ68" s="173">
        <f t="shared" ref="AJ68:AJ131" si="1">AJ67+1</f>
        <v>67</v>
      </c>
      <c r="AK68" s="173" t="str">
        <f>'Page 5'!S19</f>
        <v/>
      </c>
    </row>
    <row r="69" spans="36:37">
      <c r="AJ69" s="173">
        <f t="shared" si="1"/>
        <v>68</v>
      </c>
      <c r="AK69" s="173" t="str">
        <f>'Page 5'!S20</f>
        <v/>
      </c>
    </row>
    <row r="70" spans="36:37">
      <c r="AJ70" s="173">
        <f t="shared" si="1"/>
        <v>69</v>
      </c>
      <c r="AK70" s="173" t="str">
        <f>'Page 5'!S21</f>
        <v/>
      </c>
    </row>
    <row r="71" spans="36:37">
      <c r="AJ71" s="173">
        <f t="shared" si="1"/>
        <v>70</v>
      </c>
      <c r="AK71" s="173" t="str">
        <f>'Page 5'!S22</f>
        <v/>
      </c>
    </row>
    <row r="72" spans="36:37">
      <c r="AJ72" s="173">
        <f t="shared" si="1"/>
        <v>71</v>
      </c>
      <c r="AK72" s="173" t="str">
        <f>'Page 5'!S23</f>
        <v/>
      </c>
    </row>
    <row r="73" spans="36:37">
      <c r="AJ73" s="173">
        <f t="shared" si="1"/>
        <v>72</v>
      </c>
      <c r="AK73" s="173" t="str">
        <f>'Page 5'!S24</f>
        <v/>
      </c>
    </row>
    <row r="74" spans="36:37">
      <c r="AJ74" s="173">
        <f t="shared" si="1"/>
        <v>73</v>
      </c>
      <c r="AK74" s="173" t="str">
        <f>'Page 5'!S25</f>
        <v/>
      </c>
    </row>
    <row r="75" spans="36:37">
      <c r="AJ75" s="173">
        <f t="shared" si="1"/>
        <v>74</v>
      </c>
      <c r="AK75" s="173" t="str">
        <f>'Page 5'!S26</f>
        <v/>
      </c>
    </row>
    <row r="76" spans="36:37">
      <c r="AJ76" s="173">
        <f t="shared" si="1"/>
        <v>75</v>
      </c>
      <c r="AK76" s="173" t="str">
        <f>'Page 5'!S27</f>
        <v/>
      </c>
    </row>
    <row r="77" spans="36:37">
      <c r="AJ77" s="173">
        <f t="shared" si="1"/>
        <v>76</v>
      </c>
      <c r="AK77" s="173" t="str">
        <f>'Page 6'!S13</f>
        <v/>
      </c>
    </row>
    <row r="78" spans="36:37">
      <c r="AJ78" s="173">
        <f t="shared" si="1"/>
        <v>77</v>
      </c>
      <c r="AK78" s="173" t="str">
        <f>'Page 6'!S14</f>
        <v/>
      </c>
    </row>
    <row r="79" spans="36:37">
      <c r="AJ79" s="173">
        <f t="shared" si="1"/>
        <v>78</v>
      </c>
      <c r="AK79" s="173" t="str">
        <f>'Page 6'!S15</f>
        <v/>
      </c>
    </row>
    <row r="80" spans="36:37">
      <c r="AJ80" s="173">
        <f t="shared" si="1"/>
        <v>79</v>
      </c>
      <c r="AK80" s="173" t="str">
        <f>'Page 6'!S16</f>
        <v/>
      </c>
    </row>
    <row r="81" spans="36:37">
      <c r="AJ81" s="173">
        <f t="shared" si="1"/>
        <v>80</v>
      </c>
      <c r="AK81" s="173" t="str">
        <f>'Page 6'!S17</f>
        <v/>
      </c>
    </row>
    <row r="82" spans="36:37">
      <c r="AJ82" s="173">
        <f t="shared" si="1"/>
        <v>81</v>
      </c>
      <c r="AK82" s="173" t="str">
        <f>'Page 6'!S18</f>
        <v/>
      </c>
    </row>
    <row r="83" spans="36:37">
      <c r="AJ83" s="173">
        <f t="shared" si="1"/>
        <v>82</v>
      </c>
      <c r="AK83" s="173" t="str">
        <f>'Page 6'!S19</f>
        <v/>
      </c>
    </row>
    <row r="84" spans="36:37">
      <c r="AJ84" s="173">
        <f t="shared" si="1"/>
        <v>83</v>
      </c>
      <c r="AK84" s="173" t="str">
        <f>'Page 6'!S20</f>
        <v/>
      </c>
    </row>
    <row r="85" spans="36:37">
      <c r="AJ85" s="173">
        <f t="shared" si="1"/>
        <v>84</v>
      </c>
      <c r="AK85" s="173" t="str">
        <f>'Page 6'!S21</f>
        <v/>
      </c>
    </row>
    <row r="86" spans="36:37">
      <c r="AJ86" s="173">
        <f t="shared" si="1"/>
        <v>85</v>
      </c>
      <c r="AK86" s="173" t="str">
        <f>'Page 6'!S22</f>
        <v/>
      </c>
    </row>
    <row r="87" spans="36:37">
      <c r="AJ87" s="173">
        <f t="shared" si="1"/>
        <v>86</v>
      </c>
      <c r="AK87" s="173" t="str">
        <f>'Page 6'!S23</f>
        <v/>
      </c>
    </row>
    <row r="88" spans="36:37">
      <c r="AJ88" s="173">
        <f t="shared" si="1"/>
        <v>87</v>
      </c>
      <c r="AK88" s="173" t="str">
        <f>'Page 6'!S24</f>
        <v/>
      </c>
    </row>
    <row r="89" spans="36:37">
      <c r="AJ89" s="173">
        <f t="shared" si="1"/>
        <v>88</v>
      </c>
      <c r="AK89" s="173" t="str">
        <f>'Page 6'!S25</f>
        <v/>
      </c>
    </row>
    <row r="90" spans="36:37">
      <c r="AJ90" s="173">
        <f t="shared" si="1"/>
        <v>89</v>
      </c>
      <c r="AK90" s="173" t="str">
        <f>'Page 6'!S26</f>
        <v/>
      </c>
    </row>
    <row r="91" spans="36:37">
      <c r="AJ91" s="173">
        <f t="shared" si="1"/>
        <v>90</v>
      </c>
      <c r="AK91" s="173" t="str">
        <f>'Page 6'!S27</f>
        <v/>
      </c>
    </row>
    <row r="92" spans="36:37">
      <c r="AJ92" s="173">
        <f t="shared" si="1"/>
        <v>91</v>
      </c>
      <c r="AK92" s="173" t="str">
        <f>'Page 7'!S13</f>
        <v/>
      </c>
    </row>
    <row r="93" spans="36:37">
      <c r="AJ93" s="173">
        <f t="shared" si="1"/>
        <v>92</v>
      </c>
      <c r="AK93" s="173" t="str">
        <f>'Page 7'!S14</f>
        <v/>
      </c>
    </row>
    <row r="94" spans="36:37">
      <c r="AJ94" s="173">
        <f t="shared" si="1"/>
        <v>93</v>
      </c>
      <c r="AK94" s="173" t="str">
        <f>'Page 7'!S15</f>
        <v/>
      </c>
    </row>
    <row r="95" spans="36:37">
      <c r="AJ95" s="173">
        <f t="shared" si="1"/>
        <v>94</v>
      </c>
      <c r="AK95" s="173" t="str">
        <f>'Page 7'!S16</f>
        <v/>
      </c>
    </row>
    <row r="96" spans="36:37">
      <c r="AJ96" s="173">
        <f t="shared" si="1"/>
        <v>95</v>
      </c>
      <c r="AK96" s="173" t="str">
        <f>'Page 7'!S17</f>
        <v/>
      </c>
    </row>
    <row r="97" spans="36:37">
      <c r="AJ97" s="173">
        <f t="shared" si="1"/>
        <v>96</v>
      </c>
      <c r="AK97" s="173" t="str">
        <f>'Page 7'!S18</f>
        <v/>
      </c>
    </row>
    <row r="98" spans="36:37">
      <c r="AJ98" s="173">
        <f t="shared" si="1"/>
        <v>97</v>
      </c>
      <c r="AK98" s="173" t="str">
        <f>'Page 7'!S19</f>
        <v/>
      </c>
    </row>
    <row r="99" spans="36:37">
      <c r="AJ99" s="173">
        <f t="shared" si="1"/>
        <v>98</v>
      </c>
      <c r="AK99" s="173" t="str">
        <f>'Page 7'!S20</f>
        <v/>
      </c>
    </row>
    <row r="100" spans="36:37">
      <c r="AJ100" s="173">
        <f t="shared" si="1"/>
        <v>99</v>
      </c>
      <c r="AK100" s="173" t="str">
        <f>'Page 7'!S21</f>
        <v/>
      </c>
    </row>
    <row r="101" spans="36:37">
      <c r="AJ101" s="173">
        <f t="shared" si="1"/>
        <v>100</v>
      </c>
      <c r="AK101" s="173" t="str">
        <f>'Page 7'!S22</f>
        <v/>
      </c>
    </row>
    <row r="102" spans="36:37">
      <c r="AJ102" s="173">
        <f t="shared" si="1"/>
        <v>101</v>
      </c>
      <c r="AK102" s="173" t="str">
        <f>'Page 7'!S23</f>
        <v/>
      </c>
    </row>
    <row r="103" spans="36:37">
      <c r="AJ103" s="173">
        <f t="shared" si="1"/>
        <v>102</v>
      </c>
      <c r="AK103" s="173" t="str">
        <f>'Page 7'!S24</f>
        <v/>
      </c>
    </row>
    <row r="104" spans="36:37">
      <c r="AJ104" s="173">
        <f t="shared" si="1"/>
        <v>103</v>
      </c>
      <c r="AK104" s="173" t="str">
        <f>'Page 7'!S25</f>
        <v/>
      </c>
    </row>
    <row r="105" spans="36:37">
      <c r="AJ105" s="173">
        <f t="shared" si="1"/>
        <v>104</v>
      </c>
      <c r="AK105" s="173" t="str">
        <f>'Page 7'!S26</f>
        <v/>
      </c>
    </row>
    <row r="106" spans="36:37">
      <c r="AJ106" s="173">
        <f t="shared" si="1"/>
        <v>105</v>
      </c>
      <c r="AK106" s="173" t="str">
        <f>'Page 7'!S27</f>
        <v/>
      </c>
    </row>
    <row r="107" spans="36:37">
      <c r="AJ107" s="173">
        <f t="shared" si="1"/>
        <v>106</v>
      </c>
      <c r="AK107" s="173" t="str">
        <f>'Page 8'!S13</f>
        <v/>
      </c>
    </row>
    <row r="108" spans="36:37">
      <c r="AJ108" s="173">
        <f t="shared" si="1"/>
        <v>107</v>
      </c>
      <c r="AK108" s="173" t="str">
        <f>'Page 8'!S14</f>
        <v/>
      </c>
    </row>
    <row r="109" spans="36:37">
      <c r="AJ109" s="173">
        <f t="shared" si="1"/>
        <v>108</v>
      </c>
      <c r="AK109" s="173" t="str">
        <f>'Page 8'!S15</f>
        <v/>
      </c>
    </row>
    <row r="110" spans="36:37">
      <c r="AJ110" s="173">
        <f t="shared" si="1"/>
        <v>109</v>
      </c>
      <c r="AK110" s="173" t="str">
        <f>'Page 8'!S16</f>
        <v/>
      </c>
    </row>
    <row r="111" spans="36:37">
      <c r="AJ111" s="173">
        <f t="shared" si="1"/>
        <v>110</v>
      </c>
      <c r="AK111" s="173" t="str">
        <f>'Page 8'!S17</f>
        <v/>
      </c>
    </row>
    <row r="112" spans="36:37">
      <c r="AJ112" s="173">
        <f t="shared" si="1"/>
        <v>111</v>
      </c>
      <c r="AK112" s="173" t="str">
        <f>'Page 8'!S18</f>
        <v/>
      </c>
    </row>
    <row r="113" spans="36:37">
      <c r="AJ113" s="173">
        <f t="shared" si="1"/>
        <v>112</v>
      </c>
      <c r="AK113" s="173" t="str">
        <f>'Page 8'!S19</f>
        <v/>
      </c>
    </row>
    <row r="114" spans="36:37">
      <c r="AJ114" s="173">
        <f t="shared" si="1"/>
        <v>113</v>
      </c>
      <c r="AK114" s="173" t="str">
        <f>'Page 8'!S20</f>
        <v/>
      </c>
    </row>
    <row r="115" spans="36:37">
      <c r="AJ115" s="173">
        <f t="shared" si="1"/>
        <v>114</v>
      </c>
      <c r="AK115" s="173" t="str">
        <f>'Page 8'!S21</f>
        <v/>
      </c>
    </row>
    <row r="116" spans="36:37">
      <c r="AJ116" s="173">
        <f t="shared" si="1"/>
        <v>115</v>
      </c>
      <c r="AK116" s="173" t="str">
        <f>'Page 8'!S22</f>
        <v/>
      </c>
    </row>
    <row r="117" spans="36:37">
      <c r="AJ117" s="173">
        <f t="shared" si="1"/>
        <v>116</v>
      </c>
      <c r="AK117" s="173" t="str">
        <f>'Page 8'!S23</f>
        <v/>
      </c>
    </row>
    <row r="118" spans="36:37">
      <c r="AJ118" s="173">
        <f t="shared" si="1"/>
        <v>117</v>
      </c>
      <c r="AK118" s="173" t="str">
        <f>'Page 8'!S24</f>
        <v/>
      </c>
    </row>
    <row r="119" spans="36:37">
      <c r="AJ119" s="173">
        <f t="shared" si="1"/>
        <v>118</v>
      </c>
      <c r="AK119" s="173" t="str">
        <f>'Page 8'!S25</f>
        <v/>
      </c>
    </row>
    <row r="120" spans="36:37">
      <c r="AJ120" s="173">
        <f t="shared" si="1"/>
        <v>119</v>
      </c>
      <c r="AK120" s="173" t="str">
        <f>'Page 8'!S26</f>
        <v/>
      </c>
    </row>
    <row r="121" spans="36:37">
      <c r="AJ121" s="173">
        <f t="shared" si="1"/>
        <v>120</v>
      </c>
      <c r="AK121" s="173" t="str">
        <f>'Page 8'!S27</f>
        <v/>
      </c>
    </row>
    <row r="122" spans="36:37">
      <c r="AJ122" s="173">
        <f t="shared" si="1"/>
        <v>121</v>
      </c>
      <c r="AK122" s="173" t="str">
        <f>'Page 9'!S13</f>
        <v/>
      </c>
    </row>
    <row r="123" spans="36:37">
      <c r="AJ123" s="173">
        <f t="shared" si="1"/>
        <v>122</v>
      </c>
      <c r="AK123" s="173" t="str">
        <f>'Page 9'!S14</f>
        <v/>
      </c>
    </row>
    <row r="124" spans="36:37">
      <c r="AJ124" s="173">
        <f t="shared" si="1"/>
        <v>123</v>
      </c>
      <c r="AK124" s="173" t="str">
        <f>'Page 9'!S15</f>
        <v/>
      </c>
    </row>
    <row r="125" spans="36:37">
      <c r="AJ125" s="173">
        <f t="shared" si="1"/>
        <v>124</v>
      </c>
      <c r="AK125" s="173" t="str">
        <f>'Page 9'!S16</f>
        <v/>
      </c>
    </row>
    <row r="126" spans="36:37">
      <c r="AJ126" s="173">
        <f t="shared" si="1"/>
        <v>125</v>
      </c>
      <c r="AK126" s="173" t="str">
        <f>'Page 9'!S17</f>
        <v/>
      </c>
    </row>
    <row r="127" spans="36:37">
      <c r="AJ127" s="173">
        <f t="shared" si="1"/>
        <v>126</v>
      </c>
      <c r="AK127" s="173" t="str">
        <f>'Page 9'!S18</f>
        <v/>
      </c>
    </row>
    <row r="128" spans="36:37">
      <c r="AJ128" s="173">
        <f t="shared" si="1"/>
        <v>127</v>
      </c>
      <c r="AK128" s="173" t="str">
        <f>'Page 9'!S19</f>
        <v/>
      </c>
    </row>
    <row r="129" spans="36:37">
      <c r="AJ129" s="173">
        <f t="shared" si="1"/>
        <v>128</v>
      </c>
      <c r="AK129" s="173" t="str">
        <f>'Page 9'!S20</f>
        <v/>
      </c>
    </row>
    <row r="130" spans="36:37">
      <c r="AJ130" s="173">
        <f t="shared" si="1"/>
        <v>129</v>
      </c>
      <c r="AK130" s="173" t="str">
        <f>'Page 9'!S21</f>
        <v/>
      </c>
    </row>
    <row r="131" spans="36:37">
      <c r="AJ131" s="173">
        <f t="shared" si="1"/>
        <v>130</v>
      </c>
      <c r="AK131" s="173" t="str">
        <f>'Page 9'!S22</f>
        <v/>
      </c>
    </row>
    <row r="132" spans="36:37">
      <c r="AJ132" s="173">
        <f t="shared" ref="AJ132:AJ151" si="2">AJ131+1</f>
        <v>131</v>
      </c>
      <c r="AK132" s="173" t="str">
        <f>'Page 9'!S23</f>
        <v/>
      </c>
    </row>
    <row r="133" spans="36:37">
      <c r="AJ133" s="173">
        <f t="shared" si="2"/>
        <v>132</v>
      </c>
      <c r="AK133" s="173" t="str">
        <f>'Page 9'!S24</f>
        <v/>
      </c>
    </row>
    <row r="134" spans="36:37">
      <c r="AJ134" s="173">
        <f t="shared" si="2"/>
        <v>133</v>
      </c>
      <c r="AK134" s="173" t="str">
        <f>'Page 9'!S25</f>
        <v/>
      </c>
    </row>
    <row r="135" spans="36:37">
      <c r="AJ135" s="173">
        <f t="shared" si="2"/>
        <v>134</v>
      </c>
      <c r="AK135" s="173" t="str">
        <f>'Page 9'!S26</f>
        <v/>
      </c>
    </row>
    <row r="136" spans="36:37">
      <c r="AJ136" s="173">
        <f t="shared" si="2"/>
        <v>135</v>
      </c>
      <c r="AK136" s="173" t="str">
        <f>'Page 9'!S27</f>
        <v/>
      </c>
    </row>
    <row r="137" spans="36:37">
      <c r="AJ137" s="173">
        <f t="shared" si="2"/>
        <v>136</v>
      </c>
      <c r="AK137" s="173" t="str">
        <f>'Page 10'!S13</f>
        <v/>
      </c>
    </row>
    <row r="138" spans="36:37">
      <c r="AJ138" s="173">
        <f t="shared" si="2"/>
        <v>137</v>
      </c>
      <c r="AK138" s="173" t="str">
        <f>'Page 10'!S14</f>
        <v/>
      </c>
    </row>
    <row r="139" spans="36:37">
      <c r="AJ139" s="173">
        <f t="shared" si="2"/>
        <v>138</v>
      </c>
      <c r="AK139" s="173" t="str">
        <f>'Page 10'!S15</f>
        <v/>
      </c>
    </row>
    <row r="140" spans="36:37">
      <c r="AJ140" s="173">
        <f t="shared" si="2"/>
        <v>139</v>
      </c>
      <c r="AK140" s="173" t="str">
        <f>'Page 10'!S16</f>
        <v/>
      </c>
    </row>
    <row r="141" spans="36:37">
      <c r="AJ141" s="173">
        <f t="shared" si="2"/>
        <v>140</v>
      </c>
      <c r="AK141" s="173" t="str">
        <f>'Page 10'!S17</f>
        <v/>
      </c>
    </row>
    <row r="142" spans="36:37">
      <c r="AJ142" s="173">
        <f t="shared" si="2"/>
        <v>141</v>
      </c>
      <c r="AK142" s="173" t="str">
        <f>'Page 10'!S18</f>
        <v/>
      </c>
    </row>
    <row r="143" spans="36:37">
      <c r="AJ143" s="173">
        <f t="shared" si="2"/>
        <v>142</v>
      </c>
      <c r="AK143" s="173" t="str">
        <f>'Page 10'!S19</f>
        <v/>
      </c>
    </row>
    <row r="144" spans="36:37">
      <c r="AJ144" s="173">
        <f t="shared" si="2"/>
        <v>143</v>
      </c>
      <c r="AK144" s="173" t="str">
        <f>'Page 10'!S20</f>
        <v/>
      </c>
    </row>
    <row r="145" spans="36:37">
      <c r="AJ145" s="173">
        <f t="shared" si="2"/>
        <v>144</v>
      </c>
      <c r="AK145" s="173" t="str">
        <f>'Page 10'!S21</f>
        <v/>
      </c>
    </row>
    <row r="146" spans="36:37">
      <c r="AJ146" s="173">
        <f t="shared" si="2"/>
        <v>145</v>
      </c>
      <c r="AK146" s="173" t="str">
        <f>'Page 10'!S22</f>
        <v/>
      </c>
    </row>
    <row r="147" spans="36:37">
      <c r="AJ147" s="173">
        <f t="shared" si="2"/>
        <v>146</v>
      </c>
      <c r="AK147" s="173" t="str">
        <f>'Page 10'!S23</f>
        <v/>
      </c>
    </row>
    <row r="148" spans="36:37">
      <c r="AJ148" s="173">
        <f t="shared" si="2"/>
        <v>147</v>
      </c>
      <c r="AK148" s="173" t="str">
        <f>'Page 10'!S24</f>
        <v/>
      </c>
    </row>
    <row r="149" spans="36:37">
      <c r="AJ149" s="173">
        <f t="shared" si="2"/>
        <v>148</v>
      </c>
      <c r="AK149" s="173" t="str">
        <f>'Page 10'!S25</f>
        <v/>
      </c>
    </row>
    <row r="150" spans="36:37">
      <c r="AJ150" s="173">
        <f t="shared" si="2"/>
        <v>149</v>
      </c>
      <c r="AK150" s="173" t="str">
        <f>'Page 10'!S26</f>
        <v/>
      </c>
    </row>
    <row r="151" spans="36:37">
      <c r="AJ151" s="173">
        <f t="shared" si="2"/>
        <v>150</v>
      </c>
      <c r="AK151" s="173" t="str">
        <f>'Page 10'!S27</f>
        <v/>
      </c>
    </row>
  </sheetData>
  <sheetProtection selectLockedCells="1"/>
  <phoneticPr fontId="7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Summary</vt:lpstr>
      <vt:lpstr>One Page</vt:lpstr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Rates</vt:lpstr>
      <vt:lpstr>Rates!_Hlk66993517</vt:lpstr>
      <vt:lpstr>'Page 1'!Print_Area</vt:lpstr>
      <vt:lpstr>'Page 10'!Print_Area</vt:lpstr>
      <vt:lpstr>'Page 2'!Print_Area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8'!Print_Area</vt:lpstr>
      <vt:lpstr>'Page 9'!Print_Area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Justin Bush</cp:lastModifiedBy>
  <cp:lastPrinted>2018-11-09T20:57:54Z</cp:lastPrinted>
  <dcterms:created xsi:type="dcterms:W3CDTF">2000-07-24T22:27:56Z</dcterms:created>
  <dcterms:modified xsi:type="dcterms:W3CDTF">2023-12-18T14:57:04Z</dcterms:modified>
</cp:coreProperties>
</file>